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개인\업무_한진환\5 - 재단\2-세정나눔재단\2-운영\결산\2026년 작업(2025년 결산)\"/>
    </mc:Choice>
  </mc:AlternateContent>
  <xr:revisionPtr revIDLastSave="0" documentId="8_{00EFCDEF-FDF3-4934-8EB8-A6D002A0FB40}" xr6:coauthVersionLast="47" xr6:coauthVersionMax="47" xr10:uidLastSave="{00000000-0000-0000-0000-000000000000}"/>
  <bookViews>
    <workbookView xWindow="-120" yWindow="-120" windowWidth="29040" windowHeight="15720" xr2:uid="{5F719F3B-D463-45EB-9138-5851CBE28CDE}"/>
  </bookViews>
  <sheets>
    <sheet name="세입결산서(법인용)" sheetId="1" r:id="rId1"/>
    <sheet name="세출결산서(법인용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9" i="2" l="1"/>
  <c r="L59" i="2"/>
  <c r="I59" i="2"/>
  <c r="F59" i="2"/>
  <c r="P58" i="2"/>
  <c r="P57" i="2"/>
  <c r="P55" i="2"/>
  <c r="L55" i="2"/>
  <c r="I55" i="2"/>
  <c r="F55" i="2"/>
  <c r="P54" i="2"/>
  <c r="P53" i="2"/>
  <c r="I52" i="2"/>
  <c r="F52" i="2"/>
  <c r="L49" i="2"/>
  <c r="I49" i="2"/>
  <c r="F49" i="2"/>
  <c r="L48" i="2"/>
  <c r="P48" i="2" s="1"/>
  <c r="P49" i="2" s="1"/>
  <c r="P47" i="2"/>
  <c r="L47" i="2"/>
  <c r="L50" i="2" s="1"/>
  <c r="P46" i="2"/>
  <c r="L46" i="2"/>
  <c r="I46" i="2"/>
  <c r="F46" i="2"/>
  <c r="P45" i="2"/>
  <c r="P44" i="2"/>
  <c r="L43" i="2"/>
  <c r="I43" i="2"/>
  <c r="F43" i="2"/>
  <c r="P42" i="2"/>
  <c r="P43" i="2" s="1"/>
  <c r="P41" i="2"/>
  <c r="I40" i="2"/>
  <c r="F40" i="2"/>
  <c r="P38" i="2"/>
  <c r="L38" i="2"/>
  <c r="P37" i="2"/>
  <c r="L37" i="2"/>
  <c r="I37" i="2"/>
  <c r="F37" i="2"/>
  <c r="P36" i="2"/>
  <c r="P35" i="2"/>
  <c r="L34" i="2"/>
  <c r="I34" i="2"/>
  <c r="F34" i="2"/>
  <c r="P33" i="2"/>
  <c r="P34" i="2" s="1"/>
  <c r="P32" i="2"/>
  <c r="L31" i="2"/>
  <c r="L40" i="2" s="1"/>
  <c r="I31" i="2"/>
  <c r="F31" i="2"/>
  <c r="L30" i="2"/>
  <c r="P30" i="2" s="1"/>
  <c r="P31" i="2" s="1"/>
  <c r="P29" i="2"/>
  <c r="P27" i="2"/>
  <c r="L27" i="2"/>
  <c r="I27" i="2"/>
  <c r="F27" i="2"/>
  <c r="P26" i="2"/>
  <c r="P25" i="2"/>
  <c r="L24" i="2"/>
  <c r="I24" i="2"/>
  <c r="F24" i="2"/>
  <c r="P23" i="2"/>
  <c r="P24" i="2" s="1"/>
  <c r="P22" i="2"/>
  <c r="L21" i="2"/>
  <c r="I21" i="2"/>
  <c r="F21" i="2"/>
  <c r="R20" i="2"/>
  <c r="P20" i="2"/>
  <c r="P21" i="2" s="1"/>
  <c r="O20" i="2"/>
  <c r="L20" i="2"/>
  <c r="R19" i="2"/>
  <c r="P19" i="2"/>
  <c r="O19" i="2"/>
  <c r="L19" i="2"/>
  <c r="P18" i="2"/>
  <c r="L18" i="2"/>
  <c r="I18" i="2"/>
  <c r="F18" i="2"/>
  <c r="P17" i="2"/>
  <c r="P16" i="2"/>
  <c r="L15" i="2"/>
  <c r="I15" i="2"/>
  <c r="F15" i="2"/>
  <c r="P14" i="2"/>
  <c r="P15" i="2" s="1"/>
  <c r="P13" i="2"/>
  <c r="L12" i="2"/>
  <c r="I12" i="2"/>
  <c r="F12" i="2"/>
  <c r="P11" i="2"/>
  <c r="P12" i="2" s="1"/>
  <c r="P10" i="2"/>
  <c r="P9" i="2"/>
  <c r="L9" i="2"/>
  <c r="I9" i="2"/>
  <c r="F9" i="2"/>
  <c r="P8" i="2"/>
  <c r="P7" i="2"/>
  <c r="O33" i="1"/>
  <c r="I32" i="1"/>
  <c r="I33" i="1" s="1"/>
  <c r="F32" i="1"/>
  <c r="L31" i="1"/>
  <c r="I31" i="1"/>
  <c r="F31" i="1"/>
  <c r="P31" i="1" s="1"/>
  <c r="L30" i="1"/>
  <c r="P30" i="1" s="1"/>
  <c r="I30" i="1"/>
  <c r="F30" i="1"/>
  <c r="P29" i="1"/>
  <c r="L29" i="1"/>
  <c r="P28" i="1"/>
  <c r="I27" i="1"/>
  <c r="F27" i="1"/>
  <c r="L26" i="1"/>
  <c r="L27" i="1" s="1"/>
  <c r="P25" i="1"/>
  <c r="R24" i="1"/>
  <c r="O24" i="1"/>
  <c r="L24" i="1"/>
  <c r="I24" i="1"/>
  <c r="F24" i="1"/>
  <c r="L23" i="1"/>
  <c r="L32" i="1" s="1"/>
  <c r="L33" i="1" s="1"/>
  <c r="I23" i="1"/>
  <c r="F23" i="1"/>
  <c r="L22" i="1"/>
  <c r="I22" i="1"/>
  <c r="F22" i="1"/>
  <c r="P22" i="1" s="1"/>
  <c r="L21" i="1"/>
  <c r="I21" i="1"/>
  <c r="F21" i="1"/>
  <c r="P21" i="1" s="1"/>
  <c r="P24" i="1" s="1"/>
  <c r="P20" i="1"/>
  <c r="P19" i="1"/>
  <c r="I18" i="1"/>
  <c r="F18" i="1"/>
  <c r="L17" i="1"/>
  <c r="L18" i="1" s="1"/>
  <c r="P16" i="1"/>
  <c r="I15" i="1"/>
  <c r="F15" i="1"/>
  <c r="P14" i="1"/>
  <c r="L14" i="1"/>
  <c r="L13" i="1"/>
  <c r="L15" i="1" s="1"/>
  <c r="P15" i="1" s="1"/>
  <c r="L12" i="1"/>
  <c r="I12" i="1"/>
  <c r="F12" i="1"/>
  <c r="P12" i="1" s="1"/>
  <c r="P11" i="1"/>
  <c r="P10" i="1"/>
  <c r="L9" i="1"/>
  <c r="I9" i="1"/>
  <c r="F9" i="1"/>
  <c r="P9" i="1" s="1"/>
  <c r="P8" i="1"/>
  <c r="P7" i="1"/>
  <c r="P27" i="1" l="1"/>
  <c r="P32" i="1"/>
  <c r="P18" i="1"/>
  <c r="P50" i="2"/>
  <c r="L60" i="2"/>
  <c r="P60" i="2" s="1"/>
  <c r="P13" i="1"/>
  <c r="P26" i="1"/>
  <c r="F33" i="1"/>
  <c r="P33" i="1" s="1"/>
  <c r="P17" i="1"/>
  <c r="L39" i="2"/>
  <c r="P39" i="2" s="1"/>
  <c r="P40" i="2" s="1"/>
  <c r="P23" i="1"/>
  <c r="L51" i="2" l="1"/>
  <c r="P51" i="2" l="1"/>
  <c r="P52" i="2" s="1"/>
  <c r="L61" i="2"/>
  <c r="L52" i="2"/>
  <c r="L62" i="2" l="1"/>
  <c r="P61" i="2"/>
  <c r="P62" i="2" s="1"/>
</calcChain>
</file>

<file path=xl/sharedStrings.xml><?xml version="1.0" encoding="utf-8"?>
<sst xmlns="http://schemas.openxmlformats.org/spreadsheetml/2006/main" count="153" uniqueCount="50">
  <si>
    <t>[별지 제5호 서식] &lt;개정 2009.2.5&gt;</t>
    <phoneticPr fontId="2" type="noConversion"/>
  </si>
  <si>
    <t xml:space="preserve"> </t>
    <phoneticPr fontId="2" type="noConversion"/>
  </si>
  <si>
    <t>세 입 결 산 서(법인용)</t>
    <phoneticPr fontId="2" type="noConversion"/>
  </si>
  <si>
    <t>과목</t>
    <phoneticPr fontId="2" type="noConversion"/>
  </si>
  <si>
    <t>구분</t>
    <phoneticPr fontId="2" type="noConversion"/>
  </si>
  <si>
    <t>정부
보조금</t>
    <phoneticPr fontId="2" type="noConversion"/>
  </si>
  <si>
    <t>법인
부담금</t>
    <phoneticPr fontId="2" type="noConversion"/>
  </si>
  <si>
    <t>후원금</t>
    <phoneticPr fontId="2" type="noConversion"/>
  </si>
  <si>
    <t>계</t>
    <phoneticPr fontId="2" type="noConversion"/>
  </si>
  <si>
    <t>관</t>
    <phoneticPr fontId="2" type="noConversion"/>
  </si>
  <si>
    <t>항</t>
    <phoneticPr fontId="2" type="noConversion"/>
  </si>
  <si>
    <t>목</t>
    <phoneticPr fontId="2" type="noConversion"/>
  </si>
  <si>
    <t>후원금수입</t>
    <phoneticPr fontId="2" type="noConversion"/>
  </si>
  <si>
    <t>비지정후원금</t>
    <phoneticPr fontId="2" type="noConversion"/>
  </si>
  <si>
    <t>예산</t>
    <phoneticPr fontId="2" type="noConversion"/>
  </si>
  <si>
    <t>결산</t>
    <phoneticPr fontId="2" type="noConversion"/>
  </si>
  <si>
    <t>증감</t>
    <phoneticPr fontId="2" type="noConversion"/>
  </si>
  <si>
    <t>지정후원금</t>
    <phoneticPr fontId="2" type="noConversion"/>
  </si>
  <si>
    <t>합계</t>
    <phoneticPr fontId="2" type="noConversion"/>
  </si>
  <si>
    <t>이월금</t>
    <phoneticPr fontId="2" type="noConversion"/>
  </si>
  <si>
    <t>전년도이월금</t>
    <phoneticPr fontId="2" type="noConversion"/>
  </si>
  <si>
    <r>
      <rPr>
        <sz val="8"/>
        <color theme="1"/>
        <rFont val="바탕체"/>
        <family val="1"/>
        <charset val="129"/>
      </rPr>
      <t>(후원금)</t>
    </r>
    <r>
      <rPr>
        <sz val="9"/>
        <color theme="1"/>
        <rFont val="바탕체"/>
        <family val="1"/>
        <charset val="129"/>
      </rPr>
      <t xml:space="preserve">
</t>
    </r>
    <r>
      <rPr>
        <sz val="8"/>
        <color theme="1"/>
        <rFont val="바탕체"/>
        <family val="1"/>
        <charset val="129"/>
      </rPr>
      <t>전년도이월금</t>
    </r>
    <phoneticPr fontId="2" type="noConversion"/>
  </si>
  <si>
    <t>재산수입</t>
    <phoneticPr fontId="2" type="noConversion"/>
  </si>
  <si>
    <t>기본재산수입</t>
    <phoneticPr fontId="2" type="noConversion"/>
  </si>
  <si>
    <t>배당및이자수입</t>
    <phoneticPr fontId="2" type="noConversion"/>
  </si>
  <si>
    <t>잡수익</t>
    <phoneticPr fontId="2" type="noConversion"/>
  </si>
  <si>
    <t>기타예금이자수입</t>
    <phoneticPr fontId="2" type="noConversion"/>
  </si>
  <si>
    <t>총계</t>
    <phoneticPr fontId="2" type="noConversion"/>
  </si>
  <si>
    <t>210mm x 297mm [일반용지 60g/㎡(재활용품)]</t>
    <phoneticPr fontId="2" type="noConversion"/>
  </si>
  <si>
    <t>[별지 제5호의2서식] &lt;개정 2009.2.5&gt;</t>
    <phoneticPr fontId="2" type="noConversion"/>
  </si>
  <si>
    <t>세 출 결 산 서(법인용)</t>
    <phoneticPr fontId="2" type="noConversion"/>
  </si>
  <si>
    <t>사업비</t>
    <phoneticPr fontId="2" type="noConversion"/>
  </si>
  <si>
    <t>일반사업비</t>
    <phoneticPr fontId="2" type="noConversion"/>
  </si>
  <si>
    <t>사회복지시설및단체지원</t>
    <phoneticPr fontId="2" type="noConversion"/>
  </si>
  <si>
    <t>저소득층지원</t>
    <phoneticPr fontId="2" type="noConversion"/>
  </si>
  <si>
    <t>장학학술문화체육등지원</t>
    <phoneticPr fontId="2" type="noConversion"/>
  </si>
  <si>
    <t>자선사업</t>
    <phoneticPr fontId="2" type="noConversion"/>
  </si>
  <si>
    <t>사무비</t>
    <phoneticPr fontId="2" type="noConversion"/>
  </si>
  <si>
    <t>운영비</t>
    <phoneticPr fontId="2" type="noConversion"/>
  </si>
  <si>
    <t>공공요금</t>
    <phoneticPr fontId="2" type="noConversion"/>
  </si>
  <si>
    <t>제세공과금</t>
    <phoneticPr fontId="2" type="noConversion"/>
  </si>
  <si>
    <t>수용비및수수료</t>
    <phoneticPr fontId="2" type="noConversion"/>
  </si>
  <si>
    <t>기타운영비</t>
    <phoneticPr fontId="2" type="noConversion"/>
  </si>
  <si>
    <t>자산취득비</t>
    <phoneticPr fontId="2" type="noConversion"/>
  </si>
  <si>
    <t>소계</t>
    <phoneticPr fontId="2" type="noConversion"/>
  </si>
  <si>
    <t>엄무추진비</t>
    <phoneticPr fontId="2" type="noConversion"/>
  </si>
  <si>
    <t>기관운영비</t>
    <phoneticPr fontId="2" type="noConversion"/>
  </si>
  <si>
    <t>회의비</t>
    <phoneticPr fontId="2" type="noConversion"/>
  </si>
  <si>
    <t>잡지출</t>
    <phoneticPr fontId="2" type="noConversion"/>
  </si>
  <si>
    <t>예비비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</si>
</sst>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3"/>
      <color theme="1"/>
      <name val="가는둥근제목체"/>
      <family val="1"/>
      <charset val="129"/>
    </font>
    <font>
      <sz val="11"/>
      <color theme="1"/>
      <name val="바탕체"/>
      <family val="1"/>
      <charset val="129"/>
    </font>
    <font>
      <sz val="8"/>
      <name val="가는둥근제목체"/>
      <family val="1"/>
      <charset val="129"/>
    </font>
    <font>
      <b/>
      <u/>
      <sz val="14"/>
      <color theme="1"/>
      <name val="바탕체"/>
      <family val="1"/>
      <charset val="129"/>
    </font>
    <font>
      <b/>
      <sz val="14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sz val="11"/>
      <color theme="1"/>
      <name val="Arial Narrow"/>
      <family val="2"/>
    </font>
    <font>
      <sz val="8"/>
      <color theme="1"/>
      <name val="바탕체"/>
      <family val="1"/>
      <charset val="129"/>
    </font>
    <font>
      <sz val="10"/>
      <color theme="1"/>
      <name val="바탕체"/>
      <family val="1"/>
      <charset val="129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textRotation="255"/>
    </xf>
    <xf numFmtId="0" fontId="1" fillId="0" borderId="10" xfId="0" applyFont="1" applyBorder="1" applyAlignment="1">
      <alignment horizontal="center" vertical="center" textRotation="255" shrinkToFit="1"/>
    </xf>
    <xf numFmtId="0" fontId="5" fillId="0" borderId="11" xfId="0" applyFont="1" applyBorder="1" applyAlignment="1">
      <alignment horizontal="center" vertical="center" textRotation="255" shrinkToFit="1"/>
    </xf>
    <xf numFmtId="0" fontId="1" fillId="0" borderId="11" xfId="0" applyFont="1" applyBorder="1" applyAlignment="1">
      <alignment horizontal="center" vertical="center"/>
    </xf>
    <xf numFmtId="176" fontId="6" fillId="0" borderId="11" xfId="0" applyNumberFormat="1" applyFont="1" applyBorder="1">
      <alignment vertical="center"/>
    </xf>
    <xf numFmtId="176" fontId="6" fillId="0" borderId="12" xfId="0" applyNumberFormat="1" applyFont="1" applyBorder="1">
      <alignment vertical="center"/>
    </xf>
    <xf numFmtId="0" fontId="1" fillId="0" borderId="13" xfId="0" applyFont="1" applyBorder="1" applyAlignment="1">
      <alignment horizontal="center" vertical="center" textRotation="255"/>
    </xf>
    <xf numFmtId="0" fontId="1" fillId="0" borderId="14" xfId="0" applyFont="1" applyBorder="1" applyAlignment="1">
      <alignment horizontal="center" vertical="center" textRotation="255" shrinkToFit="1"/>
    </xf>
    <xf numFmtId="0" fontId="5" fillId="0" borderId="15" xfId="0" applyFont="1" applyBorder="1" applyAlignment="1">
      <alignment horizontal="center" vertical="center" textRotation="255" shrinkToFit="1"/>
    </xf>
    <xf numFmtId="0" fontId="1" fillId="0" borderId="15" xfId="0" applyFont="1" applyBorder="1" applyAlignment="1">
      <alignment horizontal="center" vertical="center"/>
    </xf>
    <xf numFmtId="176" fontId="6" fillId="0" borderId="15" xfId="0" applyNumberFormat="1" applyFont="1" applyBorder="1">
      <alignment vertical="center"/>
    </xf>
    <xf numFmtId="176" fontId="6" fillId="0" borderId="16" xfId="0" applyNumberFormat="1" applyFont="1" applyBorder="1">
      <alignment vertical="center"/>
    </xf>
    <xf numFmtId="0" fontId="5" fillId="0" borderId="7" xfId="0" applyFont="1" applyBorder="1" applyAlignment="1">
      <alignment horizontal="center" vertical="center" textRotation="255" shrinkToFit="1"/>
    </xf>
    <xf numFmtId="176" fontId="6" fillId="0" borderId="7" xfId="0" applyNumberFormat="1" applyFont="1" applyBorder="1">
      <alignment vertical="center"/>
    </xf>
    <xf numFmtId="176" fontId="6" fillId="0" borderId="8" xfId="0" applyNumberFormat="1" applyFont="1" applyBorder="1">
      <alignment vertical="center"/>
    </xf>
    <xf numFmtId="0" fontId="5" fillId="0" borderId="17" xfId="0" applyFont="1" applyBorder="1" applyAlignment="1">
      <alignment horizontal="center" vertical="center" textRotation="255" shrinkToFit="1"/>
    </xf>
    <xf numFmtId="0" fontId="1" fillId="0" borderId="17" xfId="0" applyFont="1" applyBorder="1" applyAlignment="1">
      <alignment horizontal="center" vertical="center"/>
    </xf>
    <xf numFmtId="176" fontId="6" fillId="0" borderId="17" xfId="0" applyNumberFormat="1" applyFont="1" applyBorder="1">
      <alignment vertical="center"/>
    </xf>
    <xf numFmtId="176" fontId="6" fillId="0" borderId="18" xfId="0" applyNumberFormat="1" applyFont="1" applyBorder="1">
      <alignment vertical="center"/>
    </xf>
    <xf numFmtId="0" fontId="1" fillId="0" borderId="6" xfId="0" applyFont="1" applyBorder="1" applyAlignment="1">
      <alignment horizontal="center" vertical="center" textRotation="255" shrinkToFit="1"/>
    </xf>
    <xf numFmtId="0" fontId="1" fillId="0" borderId="19" xfId="0" applyFont="1" applyBorder="1" applyAlignment="1">
      <alignment horizontal="center" vertical="center" textRotation="255" shrinkToFit="1"/>
    </xf>
    <xf numFmtId="0" fontId="1" fillId="0" borderId="20" xfId="0" applyFont="1" applyBorder="1" applyAlignment="1">
      <alignment horizontal="center" vertical="center" textRotation="255" shrinkToFit="1"/>
    </xf>
    <xf numFmtId="0" fontId="1" fillId="0" borderId="5" xfId="0" applyFont="1" applyBorder="1" applyAlignment="1">
      <alignment horizontal="center" vertical="center" textRotation="255"/>
    </xf>
    <xf numFmtId="0" fontId="1" fillId="0" borderId="21" xfId="0" applyFont="1" applyBorder="1" applyAlignment="1">
      <alignment horizontal="center" vertical="center" textRotation="255" shrinkToFit="1"/>
    </xf>
    <xf numFmtId="0" fontId="1" fillId="0" borderId="22" xfId="0" applyFont="1" applyBorder="1" applyAlignment="1">
      <alignment horizontal="center" vertical="center" textRotation="255" shrinkToFit="1"/>
    </xf>
    <xf numFmtId="0" fontId="1" fillId="0" borderId="23" xfId="0" applyFont="1" applyBorder="1" applyAlignment="1">
      <alignment horizontal="center" vertical="center"/>
    </xf>
    <xf numFmtId="176" fontId="6" fillId="0" borderId="23" xfId="0" applyNumberFormat="1" applyFont="1" applyBorder="1">
      <alignment vertical="center"/>
    </xf>
    <xf numFmtId="176" fontId="6" fillId="0" borderId="24" xfId="0" applyNumberFormat="1" applyFont="1" applyBorder="1">
      <alignment vertical="center"/>
    </xf>
    <xf numFmtId="0" fontId="1" fillId="0" borderId="10" xfId="0" applyFont="1" applyBorder="1" applyAlignment="1">
      <alignment horizontal="center" vertical="center" textRotation="255"/>
    </xf>
    <xf numFmtId="0" fontId="7" fillId="0" borderId="10" xfId="0" applyFont="1" applyBorder="1" applyAlignment="1">
      <alignment horizontal="center" vertical="center" textRotation="255" shrinkToFit="1"/>
    </xf>
    <xf numFmtId="0" fontId="1" fillId="0" borderId="14" xfId="0" applyFont="1" applyBorder="1" applyAlignment="1">
      <alignment horizontal="center" vertical="center" textRotation="255"/>
    </xf>
    <xf numFmtId="0" fontId="5" fillId="0" borderId="14" xfId="0" applyFont="1" applyBorder="1" applyAlignment="1">
      <alignment horizontal="center" vertical="center" textRotation="255" shrinkToFit="1"/>
    </xf>
    <xf numFmtId="0" fontId="5" fillId="0" borderId="6" xfId="0" applyFont="1" applyBorder="1" applyAlignment="1">
      <alignment horizontal="center" vertical="center" textRotation="255" shrinkToFit="1"/>
    </xf>
    <xf numFmtId="0" fontId="5" fillId="0" borderId="10" xfId="0" applyFont="1" applyBorder="1" applyAlignment="1">
      <alignment horizontal="center" vertical="center" textRotation="255" wrapText="1" shrinkToFit="1"/>
    </xf>
    <xf numFmtId="176" fontId="6" fillId="0" borderId="25" xfId="0" applyNumberFormat="1" applyFont="1" applyBorder="1">
      <alignment vertical="center"/>
    </xf>
    <xf numFmtId="176" fontId="6" fillId="0" borderId="26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0" fontId="1" fillId="0" borderId="6" xfId="0" applyFont="1" applyBorder="1" applyAlignment="1">
      <alignment horizontal="center" vertical="center" textRotation="255"/>
    </xf>
    <xf numFmtId="0" fontId="1" fillId="0" borderId="28" xfId="0" applyFont="1" applyBorder="1" applyAlignment="1">
      <alignment horizontal="center" vertical="center" textRotation="255"/>
    </xf>
    <xf numFmtId="0" fontId="1" fillId="0" borderId="29" xfId="0" applyFont="1" applyBorder="1" applyAlignment="1">
      <alignment horizontal="center" vertical="center" textRotation="255"/>
    </xf>
    <xf numFmtId="0" fontId="1" fillId="0" borderId="19" xfId="0" applyFont="1" applyBorder="1" applyAlignment="1">
      <alignment horizontal="center" vertical="center" textRotation="255"/>
    </xf>
    <xf numFmtId="0" fontId="1" fillId="0" borderId="20" xfId="0" applyFont="1" applyBorder="1" applyAlignment="1">
      <alignment horizontal="center" vertical="center" textRotation="255"/>
    </xf>
    <xf numFmtId="0" fontId="1" fillId="0" borderId="21" xfId="0" applyFont="1" applyBorder="1" applyAlignment="1">
      <alignment horizontal="center" vertical="center" textRotation="255"/>
    </xf>
    <xf numFmtId="0" fontId="1" fillId="0" borderId="22" xfId="0" applyFont="1" applyBorder="1" applyAlignment="1">
      <alignment horizontal="center" vertical="center" textRotation="255"/>
    </xf>
    <xf numFmtId="0" fontId="1" fillId="0" borderId="9" xfId="0" applyFont="1" applyBorder="1" applyAlignment="1">
      <alignment horizontal="center" vertical="center" textRotation="255" shrinkToFit="1"/>
    </xf>
    <xf numFmtId="0" fontId="1" fillId="0" borderId="11" xfId="0" applyFont="1" applyBorder="1" applyAlignment="1">
      <alignment horizontal="center" vertical="center" textRotation="255" shrinkToFit="1"/>
    </xf>
    <xf numFmtId="0" fontId="1" fillId="0" borderId="13" xfId="0" applyFont="1" applyBorder="1" applyAlignment="1">
      <alignment horizontal="center" vertical="center" textRotation="255" shrinkToFit="1"/>
    </xf>
    <xf numFmtId="0" fontId="1" fillId="0" borderId="15" xfId="0" applyFont="1" applyBorder="1" applyAlignment="1">
      <alignment horizontal="center" vertical="center" textRotation="255" shrinkToFit="1"/>
    </xf>
    <xf numFmtId="0" fontId="7" fillId="0" borderId="14" xfId="0" applyFont="1" applyBorder="1" applyAlignment="1">
      <alignment horizontal="center" vertical="center" textRotation="255" shrinkToFit="1"/>
    </xf>
    <xf numFmtId="0" fontId="1" fillId="0" borderId="5" xfId="0" applyFont="1" applyBorder="1" applyAlignment="1">
      <alignment horizontal="center" vertical="center" textRotation="255" shrinkToFit="1"/>
    </xf>
    <xf numFmtId="0" fontId="1" fillId="0" borderId="7" xfId="0" applyFont="1" applyBorder="1" applyAlignment="1">
      <alignment horizontal="center" vertical="center" textRotation="255" shrinkToFit="1"/>
    </xf>
    <xf numFmtId="0" fontId="7" fillId="0" borderId="6" xfId="0" applyFont="1" applyBorder="1" applyAlignment="1">
      <alignment horizontal="center" vertical="center" textRotation="255" shrinkToFit="1"/>
    </xf>
    <xf numFmtId="0" fontId="5" fillId="0" borderId="10" xfId="0" applyFont="1" applyBorder="1" applyAlignment="1">
      <alignment horizontal="center" vertical="center" textRotation="255" shrinkToFit="1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76" fontId="6" fillId="0" borderId="33" xfId="0" applyNumberFormat="1" applyFont="1" applyBorder="1">
      <alignment vertical="center"/>
    </xf>
    <xf numFmtId="176" fontId="6" fillId="0" borderId="34" xfId="0" applyNumberFormat="1" applyFont="1" applyBorder="1">
      <alignment vertical="center"/>
    </xf>
    <xf numFmtId="0" fontId="8" fillId="0" borderId="0" xfId="0" applyFont="1" applyAlignment="1">
      <alignment horizontal="right" vertical="center"/>
    </xf>
    <xf numFmtId="176" fontId="6" fillId="0" borderId="0" xfId="0" applyNumberFormat="1" applyFont="1">
      <alignment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 textRotation="255"/>
    </xf>
    <xf numFmtId="0" fontId="1" fillId="0" borderId="38" xfId="0" applyFont="1" applyBorder="1" applyAlignment="1">
      <alignment horizontal="center" vertical="center" textRotation="255"/>
    </xf>
    <xf numFmtId="0" fontId="1" fillId="0" borderId="23" xfId="0" applyFont="1" applyBorder="1" applyAlignment="1">
      <alignment horizontal="center" vertical="center" textRotation="255" shrinkToFit="1"/>
    </xf>
    <xf numFmtId="0" fontId="1" fillId="0" borderId="39" xfId="0" applyFont="1" applyBorder="1" applyAlignment="1">
      <alignment horizontal="center" vertical="center" textRotation="255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176" fontId="6" fillId="0" borderId="40" xfId="0" applyNumberFormat="1" applyFont="1" applyBorder="1">
      <alignment vertical="center"/>
    </xf>
    <xf numFmtId="176" fontId="6" fillId="0" borderId="42" xfId="0" applyNumberFormat="1" applyFont="1" applyBorder="1">
      <alignment vertical="center"/>
    </xf>
    <xf numFmtId="176" fontId="6" fillId="0" borderId="41" xfId="0" applyNumberFormat="1" applyFont="1" applyBorder="1">
      <alignment vertical="center"/>
    </xf>
    <xf numFmtId="176" fontId="6" fillId="0" borderId="43" xfId="0" applyNumberFormat="1" applyFont="1" applyBorder="1">
      <alignment vertical="center"/>
    </xf>
    <xf numFmtId="0" fontId="1" fillId="0" borderId="25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176" fontId="6" fillId="0" borderId="44" xfId="0" applyNumberFormat="1" applyFont="1" applyBorder="1">
      <alignment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176" fontId="6" fillId="0" borderId="45" xfId="0" applyNumberFormat="1" applyFont="1" applyBorder="1">
      <alignment vertical="center"/>
    </xf>
    <xf numFmtId="176" fontId="6" fillId="0" borderId="47" xfId="0" applyNumberFormat="1" applyFont="1" applyBorder="1">
      <alignment vertical="center"/>
    </xf>
    <xf numFmtId="176" fontId="6" fillId="0" borderId="46" xfId="0" applyNumberFormat="1" applyFont="1" applyBorder="1">
      <alignment vertical="center"/>
    </xf>
    <xf numFmtId="176" fontId="6" fillId="0" borderId="48" xfId="0" applyNumberFormat="1" applyFont="1" applyBorder="1">
      <alignment vertical="center"/>
    </xf>
    <xf numFmtId="0" fontId="1" fillId="0" borderId="49" xfId="0" applyFont="1" applyBorder="1" applyAlignment="1">
      <alignment horizontal="center" vertical="center" textRotation="255"/>
    </xf>
    <xf numFmtId="0" fontId="1" fillId="0" borderId="50" xfId="0" applyFont="1" applyBorder="1" applyAlignment="1">
      <alignment horizontal="center" vertical="center" textRotation="255"/>
    </xf>
    <xf numFmtId="0" fontId="1" fillId="0" borderId="51" xfId="0" applyFont="1" applyBorder="1" applyAlignment="1">
      <alignment horizontal="center" vertical="center" textRotation="255"/>
    </xf>
    <xf numFmtId="0" fontId="1" fillId="0" borderId="52" xfId="0" applyFont="1" applyBorder="1" applyAlignment="1">
      <alignment horizontal="center" vertical="center" textRotation="255"/>
    </xf>
    <xf numFmtId="0" fontId="1" fillId="0" borderId="53" xfId="0" applyFont="1" applyBorder="1" applyAlignment="1">
      <alignment horizontal="center" vertical="center" textRotation="255"/>
    </xf>
    <xf numFmtId="0" fontId="1" fillId="0" borderId="53" xfId="0" applyFont="1" applyBorder="1" applyAlignment="1">
      <alignment horizontal="center" vertical="center"/>
    </xf>
    <xf numFmtId="176" fontId="6" fillId="0" borderId="53" xfId="0" applyNumberFormat="1" applyFont="1" applyBorder="1">
      <alignment vertical="center"/>
    </xf>
    <xf numFmtId="0" fontId="1" fillId="0" borderId="54" xfId="0" applyFont="1" applyBorder="1" applyAlignment="1">
      <alignment horizontal="center" vertical="center" textRotation="255"/>
    </xf>
    <xf numFmtId="0" fontId="1" fillId="0" borderId="55" xfId="0" applyFont="1" applyBorder="1" applyAlignment="1">
      <alignment horizontal="center" vertical="center" textRotation="255"/>
    </xf>
    <xf numFmtId="0" fontId="1" fillId="0" borderId="55" xfId="0" applyFont="1" applyBorder="1" applyAlignment="1">
      <alignment horizontal="center" vertical="center" textRotation="255" shrinkToFit="1"/>
    </xf>
    <xf numFmtId="176" fontId="6" fillId="0" borderId="3" xfId="0" applyNumberFormat="1" applyFont="1" applyBorder="1">
      <alignment vertical="center"/>
    </xf>
    <xf numFmtId="176" fontId="6" fillId="0" borderId="4" xfId="0" applyNumberFormat="1" applyFont="1" applyBorder="1">
      <alignment vertical="center"/>
    </xf>
    <xf numFmtId="0" fontId="1" fillId="0" borderId="56" xfId="0" applyFont="1" applyBorder="1" applyAlignment="1">
      <alignment horizontal="center" vertical="center" textRotation="255"/>
    </xf>
    <xf numFmtId="0" fontId="1" fillId="0" borderId="57" xfId="0" applyFont="1" applyBorder="1" applyAlignment="1">
      <alignment horizontal="center" vertical="center" textRotation="255"/>
    </xf>
    <xf numFmtId="0" fontId="1" fillId="0" borderId="58" xfId="0" applyFont="1" applyBorder="1" applyAlignment="1">
      <alignment horizontal="center" vertical="center" textRotation="255"/>
    </xf>
    <xf numFmtId="0" fontId="1" fillId="0" borderId="0" xfId="0" applyFont="1" applyAlignment="1">
      <alignment horizontal="center" vertical="center" textRotation="255"/>
    </xf>
    <xf numFmtId="0" fontId="1" fillId="0" borderId="59" xfId="0" applyFont="1" applyBorder="1" applyAlignment="1">
      <alignment horizontal="center" vertical="center" textRotation="255"/>
    </xf>
    <xf numFmtId="0" fontId="1" fillId="0" borderId="53" xfId="0" applyFont="1" applyBorder="1" applyAlignment="1">
      <alignment horizontal="center" vertical="center" textRotation="255"/>
    </xf>
    <xf numFmtId="0" fontId="1" fillId="0" borderId="60" xfId="0" applyFont="1" applyBorder="1" applyAlignment="1">
      <alignment horizontal="center" vertical="center" textRotation="255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BC13F-C1EC-4AB3-9DD5-EABDA63DFFC0}">
  <sheetPr>
    <tabColor theme="0"/>
  </sheetPr>
  <dimension ref="A1:T55"/>
  <sheetViews>
    <sheetView showGridLines="0" tabSelected="1" workbookViewId="0"/>
  </sheetViews>
  <sheetFormatPr defaultRowHeight="20.100000000000001" customHeight="1" x14ac:dyDescent="0.2"/>
  <cols>
    <col min="1" max="39" width="3.19921875" style="1" customWidth="1"/>
    <col min="40" max="16384" width="8.796875" style="1"/>
  </cols>
  <sheetData>
    <row r="1" spans="1:20" ht="20.100000000000001" customHeight="1" x14ac:dyDescent="0.2">
      <c r="A1" s="1" t="s">
        <v>0</v>
      </c>
    </row>
    <row r="2" spans="1:20" ht="8.25" customHeight="1" x14ac:dyDescent="0.2">
      <c r="A2" s="1" t="s">
        <v>1</v>
      </c>
    </row>
    <row r="3" spans="1:20" ht="26.25" customHeight="1" x14ac:dyDescent="0.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26.25" customHeight="1" thickBo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s="9" customFormat="1" ht="23.1" customHeight="1" x14ac:dyDescent="0.2">
      <c r="A5" s="4" t="s">
        <v>3</v>
      </c>
      <c r="B5" s="5"/>
      <c r="C5" s="5"/>
      <c r="D5" s="6" t="s">
        <v>4</v>
      </c>
      <c r="E5" s="6"/>
      <c r="F5" s="7" t="s">
        <v>5</v>
      </c>
      <c r="G5" s="6"/>
      <c r="H5" s="6"/>
      <c r="I5" s="7" t="s">
        <v>6</v>
      </c>
      <c r="J5" s="6"/>
      <c r="K5" s="6"/>
      <c r="L5" s="6" t="s">
        <v>7</v>
      </c>
      <c r="M5" s="6"/>
      <c r="N5" s="6"/>
      <c r="O5" s="6"/>
      <c r="P5" s="6" t="s">
        <v>8</v>
      </c>
      <c r="Q5" s="6"/>
      <c r="R5" s="6"/>
      <c r="S5" s="6"/>
      <c r="T5" s="8"/>
    </row>
    <row r="6" spans="1:20" s="9" customFormat="1" ht="23.1" customHeight="1" x14ac:dyDescent="0.2">
      <c r="A6" s="10" t="s">
        <v>9</v>
      </c>
      <c r="B6" s="11" t="s">
        <v>10</v>
      </c>
      <c r="C6" s="11" t="s">
        <v>11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3"/>
    </row>
    <row r="7" spans="1:20" ht="23.1" customHeight="1" x14ac:dyDescent="0.2">
      <c r="A7" s="14" t="s">
        <v>12</v>
      </c>
      <c r="B7" s="15" t="s">
        <v>12</v>
      </c>
      <c r="C7" s="16" t="s">
        <v>13</v>
      </c>
      <c r="D7" s="17" t="s">
        <v>14</v>
      </c>
      <c r="E7" s="17"/>
      <c r="F7" s="18"/>
      <c r="G7" s="18"/>
      <c r="H7" s="18"/>
      <c r="I7" s="18"/>
      <c r="J7" s="18"/>
      <c r="K7" s="18"/>
      <c r="L7" s="18">
        <v>0</v>
      </c>
      <c r="M7" s="18"/>
      <c r="N7" s="18"/>
      <c r="O7" s="18"/>
      <c r="P7" s="18">
        <f>+SUM(F7:O7)</f>
        <v>0</v>
      </c>
      <c r="Q7" s="18"/>
      <c r="R7" s="18"/>
      <c r="S7" s="18"/>
      <c r="T7" s="19"/>
    </row>
    <row r="8" spans="1:20" ht="23.1" customHeight="1" x14ac:dyDescent="0.2">
      <c r="A8" s="20"/>
      <c r="B8" s="21"/>
      <c r="C8" s="22"/>
      <c r="D8" s="23" t="s">
        <v>15</v>
      </c>
      <c r="E8" s="23"/>
      <c r="F8" s="24"/>
      <c r="G8" s="24"/>
      <c r="H8" s="24"/>
      <c r="I8" s="24"/>
      <c r="J8" s="24"/>
      <c r="K8" s="24"/>
      <c r="L8" s="24">
        <v>1000000</v>
      </c>
      <c r="M8" s="24"/>
      <c r="N8" s="24"/>
      <c r="O8" s="24"/>
      <c r="P8" s="24">
        <f t="shared" ref="P8:P10" si="0">+SUM(F8:O8)</f>
        <v>1000000</v>
      </c>
      <c r="Q8" s="24"/>
      <c r="R8" s="24"/>
      <c r="S8" s="24"/>
      <c r="T8" s="25"/>
    </row>
    <row r="9" spans="1:20" ht="23.1" customHeight="1" x14ac:dyDescent="0.2">
      <c r="A9" s="20"/>
      <c r="B9" s="21"/>
      <c r="C9" s="26"/>
      <c r="D9" s="12" t="s">
        <v>16</v>
      </c>
      <c r="E9" s="12"/>
      <c r="F9" s="27">
        <f>+F8-F7</f>
        <v>0</v>
      </c>
      <c r="G9" s="27"/>
      <c r="H9" s="27"/>
      <c r="I9" s="27">
        <f>I8-I7</f>
        <v>0</v>
      </c>
      <c r="J9" s="27"/>
      <c r="K9" s="27"/>
      <c r="L9" s="27">
        <f>+L8-L7</f>
        <v>1000000</v>
      </c>
      <c r="M9" s="27"/>
      <c r="N9" s="27"/>
      <c r="O9" s="27"/>
      <c r="P9" s="27">
        <f t="shared" si="0"/>
        <v>1000000</v>
      </c>
      <c r="Q9" s="27"/>
      <c r="R9" s="27"/>
      <c r="S9" s="27"/>
      <c r="T9" s="28"/>
    </row>
    <row r="10" spans="1:20" ht="23.1" customHeight="1" x14ac:dyDescent="0.2">
      <c r="A10" s="20"/>
      <c r="B10" s="21"/>
      <c r="C10" s="29" t="s">
        <v>17</v>
      </c>
      <c r="D10" s="30" t="s">
        <v>14</v>
      </c>
      <c r="E10" s="30"/>
      <c r="F10" s="31"/>
      <c r="G10" s="31"/>
      <c r="H10" s="31"/>
      <c r="I10" s="31"/>
      <c r="J10" s="31"/>
      <c r="K10" s="31"/>
      <c r="L10" s="31">
        <v>100000000</v>
      </c>
      <c r="M10" s="31"/>
      <c r="N10" s="31"/>
      <c r="O10" s="31"/>
      <c r="P10" s="31">
        <f t="shared" si="0"/>
        <v>100000000</v>
      </c>
      <c r="Q10" s="31"/>
      <c r="R10" s="31"/>
      <c r="S10" s="31"/>
      <c r="T10" s="32"/>
    </row>
    <row r="11" spans="1:20" ht="23.1" customHeight="1" x14ac:dyDescent="0.2">
      <c r="A11" s="20"/>
      <c r="B11" s="21"/>
      <c r="C11" s="22"/>
      <c r="D11" s="23" t="s">
        <v>15</v>
      </c>
      <c r="E11" s="23"/>
      <c r="F11" s="24"/>
      <c r="G11" s="24"/>
      <c r="H11" s="24"/>
      <c r="I11" s="24"/>
      <c r="J11" s="24"/>
      <c r="K11" s="24"/>
      <c r="L11" s="24">
        <v>150000000</v>
      </c>
      <c r="M11" s="24"/>
      <c r="N11" s="24"/>
      <c r="O11" s="24"/>
      <c r="P11" s="24">
        <f t="shared" ref="P11:P15" si="1">+SUM(F11:O11)</f>
        <v>150000000</v>
      </c>
      <c r="Q11" s="24"/>
      <c r="R11" s="24"/>
      <c r="S11" s="24"/>
      <c r="T11" s="25"/>
    </row>
    <row r="12" spans="1:20" ht="23.1" customHeight="1" x14ac:dyDescent="0.2">
      <c r="A12" s="20"/>
      <c r="B12" s="33"/>
      <c r="C12" s="26"/>
      <c r="D12" s="12" t="s">
        <v>16</v>
      </c>
      <c r="E12" s="12"/>
      <c r="F12" s="27">
        <f t="shared" ref="F12" si="2">+F11-F10</f>
        <v>0</v>
      </c>
      <c r="G12" s="27"/>
      <c r="H12" s="27"/>
      <c r="I12" s="27">
        <f t="shared" ref="I12" si="3">I11-I10</f>
        <v>0</v>
      </c>
      <c r="J12" s="27"/>
      <c r="K12" s="27"/>
      <c r="L12" s="27">
        <f t="shared" ref="L12" si="4">+L11-L10</f>
        <v>50000000</v>
      </c>
      <c r="M12" s="27"/>
      <c r="N12" s="27"/>
      <c r="O12" s="27"/>
      <c r="P12" s="27">
        <f t="shared" si="1"/>
        <v>50000000</v>
      </c>
      <c r="Q12" s="27"/>
      <c r="R12" s="27"/>
      <c r="S12" s="27"/>
      <c r="T12" s="28"/>
    </row>
    <row r="13" spans="1:20" ht="23.1" customHeight="1" x14ac:dyDescent="0.2">
      <c r="A13" s="20"/>
      <c r="B13" s="34" t="s">
        <v>18</v>
      </c>
      <c r="C13" s="35"/>
      <c r="D13" s="30" t="s">
        <v>14</v>
      </c>
      <c r="E13" s="30"/>
      <c r="F13" s="31"/>
      <c r="G13" s="31"/>
      <c r="H13" s="31"/>
      <c r="I13" s="31"/>
      <c r="J13" s="31"/>
      <c r="K13" s="31"/>
      <c r="L13" s="31">
        <f>+L7+L10</f>
        <v>100000000</v>
      </c>
      <c r="M13" s="31"/>
      <c r="N13" s="31"/>
      <c r="O13" s="31"/>
      <c r="P13" s="31">
        <f t="shared" si="1"/>
        <v>100000000</v>
      </c>
      <c r="Q13" s="31"/>
      <c r="R13" s="31"/>
      <c r="S13" s="31"/>
      <c r="T13" s="32"/>
    </row>
    <row r="14" spans="1:20" ht="23.1" customHeight="1" x14ac:dyDescent="0.2">
      <c r="A14" s="20"/>
      <c r="B14" s="34"/>
      <c r="C14" s="35"/>
      <c r="D14" s="23" t="s">
        <v>15</v>
      </c>
      <c r="E14" s="23"/>
      <c r="F14" s="24"/>
      <c r="G14" s="24"/>
      <c r="H14" s="24"/>
      <c r="I14" s="24"/>
      <c r="J14" s="24"/>
      <c r="K14" s="24"/>
      <c r="L14" s="24">
        <f>+L8+L11</f>
        <v>151000000</v>
      </c>
      <c r="M14" s="24"/>
      <c r="N14" s="24"/>
      <c r="O14" s="24"/>
      <c r="P14" s="24">
        <f t="shared" si="1"/>
        <v>151000000</v>
      </c>
      <c r="Q14" s="24"/>
      <c r="R14" s="24"/>
      <c r="S14" s="24"/>
      <c r="T14" s="25"/>
    </row>
    <row r="15" spans="1:20" ht="23.1" customHeight="1" x14ac:dyDescent="0.2">
      <c r="A15" s="36"/>
      <c r="B15" s="37"/>
      <c r="C15" s="38"/>
      <c r="D15" s="39" t="s">
        <v>16</v>
      </c>
      <c r="E15" s="39"/>
      <c r="F15" s="40">
        <f t="shared" ref="F15" si="5">+F14-F13</f>
        <v>0</v>
      </c>
      <c r="G15" s="40"/>
      <c r="H15" s="40"/>
      <c r="I15" s="40">
        <f t="shared" ref="I15" si="6">I14-I13</f>
        <v>0</v>
      </c>
      <c r="J15" s="40"/>
      <c r="K15" s="40"/>
      <c r="L15" s="40">
        <f t="shared" ref="L15" si="7">+L14-L13</f>
        <v>51000000</v>
      </c>
      <c r="M15" s="40"/>
      <c r="N15" s="40"/>
      <c r="O15" s="40"/>
      <c r="P15" s="40">
        <f t="shared" si="1"/>
        <v>51000000</v>
      </c>
      <c r="Q15" s="40"/>
      <c r="R15" s="40"/>
      <c r="S15" s="40"/>
      <c r="T15" s="41"/>
    </row>
    <row r="16" spans="1:20" ht="23.1" customHeight="1" x14ac:dyDescent="0.2">
      <c r="A16" s="14" t="s">
        <v>19</v>
      </c>
      <c r="B16" s="42" t="s">
        <v>19</v>
      </c>
      <c r="C16" s="43" t="s">
        <v>20</v>
      </c>
      <c r="D16" s="17" t="s">
        <v>14</v>
      </c>
      <c r="E16" s="17"/>
      <c r="F16" s="18"/>
      <c r="G16" s="18"/>
      <c r="H16" s="18"/>
      <c r="I16" s="18"/>
      <c r="J16" s="18"/>
      <c r="K16" s="18"/>
      <c r="L16" s="18">
        <v>87499962</v>
      </c>
      <c r="M16" s="18"/>
      <c r="N16" s="18"/>
      <c r="O16" s="18"/>
      <c r="P16" s="18">
        <f>+SUM(F16:O16)</f>
        <v>87499962</v>
      </c>
      <c r="Q16" s="18"/>
      <c r="R16" s="18"/>
      <c r="S16" s="18"/>
      <c r="T16" s="19"/>
    </row>
    <row r="17" spans="1:20" ht="23.1" customHeight="1" x14ac:dyDescent="0.2">
      <c r="A17" s="20"/>
      <c r="B17" s="44"/>
      <c r="C17" s="45"/>
      <c r="D17" s="23" t="s">
        <v>15</v>
      </c>
      <c r="E17" s="23"/>
      <c r="F17" s="24"/>
      <c r="G17" s="24"/>
      <c r="H17" s="24"/>
      <c r="I17" s="24"/>
      <c r="J17" s="24"/>
      <c r="K17" s="24"/>
      <c r="L17" s="24">
        <f>91643426+16</f>
        <v>91643442</v>
      </c>
      <c r="M17" s="24"/>
      <c r="N17" s="24"/>
      <c r="O17" s="24"/>
      <c r="P17" s="24">
        <f t="shared" ref="P17:P18" si="8">+SUM(F17:O17)</f>
        <v>91643442</v>
      </c>
      <c r="Q17" s="24"/>
      <c r="R17" s="24"/>
      <c r="S17" s="24"/>
      <c r="T17" s="25"/>
    </row>
    <row r="18" spans="1:20" ht="23.1" customHeight="1" x14ac:dyDescent="0.2">
      <c r="A18" s="20"/>
      <c r="B18" s="44"/>
      <c r="C18" s="46"/>
      <c r="D18" s="12" t="s">
        <v>16</v>
      </c>
      <c r="E18" s="12"/>
      <c r="F18" s="27">
        <f>+F17-F16</f>
        <v>0</v>
      </c>
      <c r="G18" s="27"/>
      <c r="H18" s="27"/>
      <c r="I18" s="27">
        <f>I17-I16</f>
        <v>0</v>
      </c>
      <c r="J18" s="27"/>
      <c r="K18" s="27"/>
      <c r="L18" s="27">
        <f>+L17-L16</f>
        <v>4143480</v>
      </c>
      <c r="M18" s="27"/>
      <c r="N18" s="27"/>
      <c r="O18" s="27"/>
      <c r="P18" s="27">
        <f t="shared" si="8"/>
        <v>4143480</v>
      </c>
      <c r="Q18" s="27"/>
      <c r="R18" s="27"/>
      <c r="S18" s="27"/>
      <c r="T18" s="28"/>
    </row>
    <row r="19" spans="1:20" ht="23.1" customHeight="1" x14ac:dyDescent="0.2">
      <c r="A19" s="20"/>
      <c r="B19" s="44"/>
      <c r="C19" s="47" t="s">
        <v>21</v>
      </c>
      <c r="D19" s="17" t="s">
        <v>14</v>
      </c>
      <c r="E19" s="17"/>
      <c r="F19" s="18"/>
      <c r="G19" s="18"/>
      <c r="H19" s="18"/>
      <c r="I19" s="18"/>
      <c r="J19" s="18"/>
      <c r="K19" s="18"/>
      <c r="L19" s="18">
        <v>0</v>
      </c>
      <c r="M19" s="18"/>
      <c r="N19" s="18"/>
      <c r="O19" s="18"/>
      <c r="P19" s="18">
        <f>+SUM(F19:O19)</f>
        <v>0</v>
      </c>
      <c r="Q19" s="18"/>
      <c r="R19" s="18"/>
      <c r="S19" s="18"/>
      <c r="T19" s="19"/>
    </row>
    <row r="20" spans="1:20" ht="23.1" customHeight="1" x14ac:dyDescent="0.2">
      <c r="A20" s="20"/>
      <c r="B20" s="44"/>
      <c r="C20" s="45"/>
      <c r="D20" s="23" t="s">
        <v>15</v>
      </c>
      <c r="E20" s="23"/>
      <c r="F20" s="24"/>
      <c r="G20" s="24"/>
      <c r="H20" s="24"/>
      <c r="I20" s="24"/>
      <c r="J20" s="24"/>
      <c r="K20" s="24"/>
      <c r="L20" s="48">
        <v>20001</v>
      </c>
      <c r="M20" s="49"/>
      <c r="N20" s="49"/>
      <c r="O20" s="50"/>
      <c r="P20" s="24">
        <f t="shared" ref="P20:P23" si="9">+SUM(F20:O20)</f>
        <v>20001</v>
      </c>
      <c r="Q20" s="24"/>
      <c r="R20" s="24"/>
      <c r="S20" s="24"/>
      <c r="T20" s="25"/>
    </row>
    <row r="21" spans="1:20" ht="23.1" customHeight="1" x14ac:dyDescent="0.2">
      <c r="A21" s="20"/>
      <c r="B21" s="51"/>
      <c r="C21" s="46"/>
      <c r="D21" s="12" t="s">
        <v>16</v>
      </c>
      <c r="E21" s="12"/>
      <c r="F21" s="27">
        <f>+F20-F19</f>
        <v>0</v>
      </c>
      <c r="G21" s="27"/>
      <c r="H21" s="27"/>
      <c r="I21" s="27">
        <f>I20-I19</f>
        <v>0</v>
      </c>
      <c r="J21" s="27"/>
      <c r="K21" s="27"/>
      <c r="L21" s="27">
        <f>+L20-L19</f>
        <v>20001</v>
      </c>
      <c r="M21" s="27"/>
      <c r="N21" s="27"/>
      <c r="O21" s="27"/>
      <c r="P21" s="27">
        <f t="shared" si="9"/>
        <v>20001</v>
      </c>
      <c r="Q21" s="27"/>
      <c r="R21" s="27"/>
      <c r="S21" s="27"/>
      <c r="T21" s="28"/>
    </row>
    <row r="22" spans="1:20" ht="23.1" customHeight="1" x14ac:dyDescent="0.2">
      <c r="A22" s="20"/>
      <c r="B22" s="52" t="s">
        <v>18</v>
      </c>
      <c r="C22" s="53"/>
      <c r="D22" s="17" t="s">
        <v>14</v>
      </c>
      <c r="E22" s="17"/>
      <c r="F22" s="18">
        <f>+F19+F16</f>
        <v>0</v>
      </c>
      <c r="G22" s="18"/>
      <c r="H22" s="18"/>
      <c r="I22" s="18">
        <f>+I19+I16</f>
        <v>0</v>
      </c>
      <c r="J22" s="18"/>
      <c r="K22" s="18"/>
      <c r="L22" s="18">
        <f>+L16+L19</f>
        <v>87499962</v>
      </c>
      <c r="M22" s="18"/>
      <c r="N22" s="18"/>
      <c r="O22" s="18"/>
      <c r="P22" s="18">
        <f t="shared" si="9"/>
        <v>87499962</v>
      </c>
      <c r="Q22" s="18"/>
      <c r="R22" s="18"/>
      <c r="S22" s="18"/>
      <c r="T22" s="19"/>
    </row>
    <row r="23" spans="1:20" ht="23.1" customHeight="1" x14ac:dyDescent="0.2">
      <c r="A23" s="20"/>
      <c r="B23" s="54"/>
      <c r="C23" s="55"/>
      <c r="D23" s="23" t="s">
        <v>15</v>
      </c>
      <c r="E23" s="23"/>
      <c r="F23" s="24">
        <f t="shared" ref="F23" si="10">+F20+F17</f>
        <v>0</v>
      </c>
      <c r="G23" s="24"/>
      <c r="H23" s="24"/>
      <c r="I23" s="24">
        <f>+I20+I17</f>
        <v>0</v>
      </c>
      <c r="J23" s="24"/>
      <c r="K23" s="24"/>
      <c r="L23" s="24">
        <f>+L17+L20</f>
        <v>91663443</v>
      </c>
      <c r="M23" s="24"/>
      <c r="N23" s="24"/>
      <c r="O23" s="24"/>
      <c r="P23" s="24">
        <f t="shared" si="9"/>
        <v>91663443</v>
      </c>
      <c r="Q23" s="24"/>
      <c r="R23" s="24"/>
      <c r="S23" s="24"/>
      <c r="T23" s="25"/>
    </row>
    <row r="24" spans="1:20" ht="23.1" customHeight="1" x14ac:dyDescent="0.2">
      <c r="A24" s="36"/>
      <c r="B24" s="56"/>
      <c r="C24" s="57"/>
      <c r="D24" s="12" t="s">
        <v>16</v>
      </c>
      <c r="E24" s="12"/>
      <c r="F24" s="27">
        <f t="shared" ref="F24" si="11">+F21</f>
        <v>0</v>
      </c>
      <c r="G24" s="27"/>
      <c r="H24" s="27"/>
      <c r="I24" s="27">
        <f t="shared" ref="I24" si="12">+I21</f>
        <v>0</v>
      </c>
      <c r="J24" s="27"/>
      <c r="K24" s="27"/>
      <c r="L24" s="27">
        <f t="shared" ref="L24" si="13">+L21</f>
        <v>20001</v>
      </c>
      <c r="M24" s="27"/>
      <c r="N24" s="27"/>
      <c r="O24" s="27">
        <f t="shared" ref="O24" si="14">+O21</f>
        <v>0</v>
      </c>
      <c r="P24" s="27">
        <f t="shared" ref="P24" si="15">P21</f>
        <v>20001</v>
      </c>
      <c r="Q24" s="27"/>
      <c r="R24" s="27">
        <f t="shared" ref="R24" si="16">+R21</f>
        <v>0</v>
      </c>
      <c r="S24" s="27"/>
      <c r="T24" s="28"/>
    </row>
    <row r="25" spans="1:20" ht="23.1" customHeight="1" x14ac:dyDescent="0.2">
      <c r="A25" s="58" t="s">
        <v>22</v>
      </c>
      <c r="B25" s="59" t="s">
        <v>23</v>
      </c>
      <c r="C25" s="43" t="s">
        <v>24</v>
      </c>
      <c r="D25" s="17" t="s">
        <v>14</v>
      </c>
      <c r="E25" s="17"/>
      <c r="F25" s="18"/>
      <c r="G25" s="18"/>
      <c r="H25" s="18"/>
      <c r="I25" s="18"/>
      <c r="J25" s="18"/>
      <c r="K25" s="18"/>
      <c r="L25" s="18">
        <v>449332639</v>
      </c>
      <c r="M25" s="18"/>
      <c r="N25" s="18"/>
      <c r="O25" s="18"/>
      <c r="P25" s="18">
        <f>+SUM(F25:O25)</f>
        <v>449332639</v>
      </c>
      <c r="Q25" s="18"/>
      <c r="R25" s="18"/>
      <c r="S25" s="18"/>
      <c r="T25" s="19"/>
    </row>
    <row r="26" spans="1:20" ht="23.1" customHeight="1" x14ac:dyDescent="0.2">
      <c r="A26" s="60"/>
      <c r="B26" s="61"/>
      <c r="C26" s="62"/>
      <c r="D26" s="23" t="s">
        <v>15</v>
      </c>
      <c r="E26" s="23"/>
      <c r="F26" s="24"/>
      <c r="G26" s="24"/>
      <c r="H26" s="24"/>
      <c r="I26" s="24"/>
      <c r="J26" s="24"/>
      <c r="K26" s="24"/>
      <c r="L26" s="24">
        <f>90578223+360734500</f>
        <v>451312723</v>
      </c>
      <c r="M26" s="24"/>
      <c r="N26" s="24"/>
      <c r="O26" s="24"/>
      <c r="P26" s="24">
        <f t="shared" ref="P26:P27" si="17">+SUM(F26:O26)</f>
        <v>451312723</v>
      </c>
      <c r="Q26" s="24"/>
      <c r="R26" s="24"/>
      <c r="S26" s="24"/>
      <c r="T26" s="25"/>
    </row>
    <row r="27" spans="1:20" ht="23.1" customHeight="1" x14ac:dyDescent="0.2">
      <c r="A27" s="63"/>
      <c r="B27" s="64"/>
      <c r="C27" s="65"/>
      <c r="D27" s="12" t="s">
        <v>16</v>
      </c>
      <c r="E27" s="12"/>
      <c r="F27" s="27">
        <f>+F26-F25</f>
        <v>0</v>
      </c>
      <c r="G27" s="27"/>
      <c r="H27" s="27"/>
      <c r="I27" s="27">
        <f>I26-I25</f>
        <v>0</v>
      </c>
      <c r="J27" s="27"/>
      <c r="K27" s="27"/>
      <c r="L27" s="27">
        <f>+L26-L25</f>
        <v>1980084</v>
      </c>
      <c r="M27" s="27"/>
      <c r="N27" s="27"/>
      <c r="O27" s="27"/>
      <c r="P27" s="27">
        <f t="shared" si="17"/>
        <v>1980084</v>
      </c>
      <c r="Q27" s="27"/>
      <c r="R27" s="27"/>
      <c r="S27" s="27"/>
      <c r="T27" s="28"/>
    </row>
    <row r="28" spans="1:20" ht="23.1" customHeight="1" x14ac:dyDescent="0.2">
      <c r="A28" s="58" t="s">
        <v>25</v>
      </c>
      <c r="B28" s="59" t="s">
        <v>25</v>
      </c>
      <c r="C28" s="66" t="s">
        <v>26</v>
      </c>
      <c r="D28" s="17" t="s">
        <v>14</v>
      </c>
      <c r="E28" s="17"/>
      <c r="F28" s="18"/>
      <c r="G28" s="18"/>
      <c r="H28" s="18"/>
      <c r="I28" s="18"/>
      <c r="J28" s="18"/>
      <c r="K28" s="18"/>
      <c r="L28" s="18">
        <v>19762490</v>
      </c>
      <c r="M28" s="18"/>
      <c r="N28" s="18"/>
      <c r="O28" s="18"/>
      <c r="P28" s="18">
        <f>+SUM(F28:O28)</f>
        <v>19762490</v>
      </c>
      <c r="Q28" s="18"/>
      <c r="R28" s="18"/>
      <c r="S28" s="18"/>
      <c r="T28" s="19"/>
    </row>
    <row r="29" spans="1:20" ht="23.1" customHeight="1" x14ac:dyDescent="0.2">
      <c r="A29" s="60"/>
      <c r="B29" s="61"/>
      <c r="C29" s="45"/>
      <c r="D29" s="23" t="s">
        <v>15</v>
      </c>
      <c r="E29" s="23"/>
      <c r="F29" s="24"/>
      <c r="G29" s="24"/>
      <c r="H29" s="24"/>
      <c r="I29" s="24"/>
      <c r="J29" s="24"/>
      <c r="K29" s="24"/>
      <c r="L29" s="24">
        <f>19821410+155325</f>
        <v>19976735</v>
      </c>
      <c r="M29" s="24"/>
      <c r="N29" s="24"/>
      <c r="O29" s="24"/>
      <c r="P29" s="24">
        <f t="shared" ref="P29:P30" si="18">+SUM(F29:O29)</f>
        <v>19976735</v>
      </c>
      <c r="Q29" s="24"/>
      <c r="R29" s="24"/>
      <c r="S29" s="24"/>
      <c r="T29" s="25"/>
    </row>
    <row r="30" spans="1:20" ht="23.1" customHeight="1" x14ac:dyDescent="0.2">
      <c r="A30" s="63"/>
      <c r="B30" s="64"/>
      <c r="C30" s="46"/>
      <c r="D30" s="12" t="s">
        <v>16</v>
      </c>
      <c r="E30" s="12"/>
      <c r="F30" s="27">
        <f>+F29-F28</f>
        <v>0</v>
      </c>
      <c r="G30" s="27"/>
      <c r="H30" s="27"/>
      <c r="I30" s="27">
        <f>I29-I28</f>
        <v>0</v>
      </c>
      <c r="J30" s="27"/>
      <c r="K30" s="27"/>
      <c r="L30" s="27">
        <f>+L29-L28</f>
        <v>214245</v>
      </c>
      <c r="M30" s="27"/>
      <c r="N30" s="27"/>
      <c r="O30" s="27"/>
      <c r="P30" s="27">
        <f t="shared" si="18"/>
        <v>214245</v>
      </c>
      <c r="Q30" s="27"/>
      <c r="R30" s="27"/>
      <c r="S30" s="27"/>
      <c r="T30" s="28"/>
    </row>
    <row r="31" spans="1:20" ht="23.1" customHeight="1" x14ac:dyDescent="0.2">
      <c r="A31" s="67" t="s">
        <v>27</v>
      </c>
      <c r="B31" s="30"/>
      <c r="C31" s="30"/>
      <c r="D31" s="30" t="s">
        <v>14</v>
      </c>
      <c r="E31" s="30"/>
      <c r="F31" s="31">
        <f>+F7+F22+F25+F28</f>
        <v>0</v>
      </c>
      <c r="G31" s="31"/>
      <c r="H31" s="31"/>
      <c r="I31" s="31">
        <f>+I7+I22+I25+I28</f>
        <v>0</v>
      </c>
      <c r="J31" s="31"/>
      <c r="K31" s="31"/>
      <c r="L31" s="31">
        <f>+L13+L22+L25+L28</f>
        <v>656595091</v>
      </c>
      <c r="M31" s="31"/>
      <c r="N31" s="31"/>
      <c r="O31" s="31"/>
      <c r="P31" s="31">
        <f t="shared" ref="P31:P33" si="19">+SUM(F31:O31)</f>
        <v>656595091</v>
      </c>
      <c r="Q31" s="31"/>
      <c r="R31" s="31"/>
      <c r="S31" s="31"/>
      <c r="T31" s="32"/>
    </row>
    <row r="32" spans="1:20" ht="23.1" customHeight="1" x14ac:dyDescent="0.2">
      <c r="A32" s="68"/>
      <c r="B32" s="23"/>
      <c r="C32" s="23"/>
      <c r="D32" s="23" t="s">
        <v>15</v>
      </c>
      <c r="E32" s="23"/>
      <c r="F32" s="31">
        <f>+F8+F23+F26+F29</f>
        <v>0</v>
      </c>
      <c r="G32" s="31"/>
      <c r="H32" s="31"/>
      <c r="I32" s="24">
        <f>+I8+I23+I26+I29</f>
        <v>0</v>
      </c>
      <c r="J32" s="24"/>
      <c r="K32" s="24"/>
      <c r="L32" s="24">
        <f>+L14+L23+L26+L29</f>
        <v>713952901</v>
      </c>
      <c r="M32" s="24"/>
      <c r="N32" s="24"/>
      <c r="O32" s="24"/>
      <c r="P32" s="24">
        <f t="shared" si="19"/>
        <v>713952901</v>
      </c>
      <c r="Q32" s="24"/>
      <c r="R32" s="24"/>
      <c r="S32" s="24"/>
      <c r="T32" s="25"/>
    </row>
    <row r="33" spans="1:20" ht="23.1" customHeight="1" thickBot="1" x14ac:dyDescent="0.25">
      <c r="A33" s="69"/>
      <c r="B33" s="70"/>
      <c r="C33" s="70"/>
      <c r="D33" s="70" t="s">
        <v>16</v>
      </c>
      <c r="E33" s="70"/>
      <c r="F33" s="71">
        <f>+F32-F31</f>
        <v>0</v>
      </c>
      <c r="G33" s="71"/>
      <c r="H33" s="71"/>
      <c r="I33" s="71">
        <f t="shared" ref="I33" si="20">+I32-I31</f>
        <v>0</v>
      </c>
      <c r="J33" s="71"/>
      <c r="K33" s="71"/>
      <c r="L33" s="71">
        <f t="shared" ref="L33" si="21">+L32-L31</f>
        <v>57357810</v>
      </c>
      <c r="M33" s="71"/>
      <c r="N33" s="71"/>
      <c r="O33" s="71">
        <f t="shared" ref="O33" si="22">+O32-O31</f>
        <v>0</v>
      </c>
      <c r="P33" s="71">
        <f t="shared" si="19"/>
        <v>57357810</v>
      </c>
      <c r="Q33" s="71"/>
      <c r="R33" s="71"/>
      <c r="S33" s="71"/>
      <c r="T33" s="72"/>
    </row>
    <row r="34" spans="1:20" ht="24.95" customHeight="1" x14ac:dyDescent="0.2">
      <c r="A34" s="73" t="s">
        <v>28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</row>
    <row r="35" spans="1:20" ht="24.95" customHeight="1" x14ac:dyDescent="0.2"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</row>
    <row r="36" spans="1:20" ht="24.95" customHeight="1" x14ac:dyDescent="0.2"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</row>
    <row r="37" spans="1:20" ht="24.95" customHeight="1" x14ac:dyDescent="0.2"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</row>
    <row r="38" spans="1:20" ht="24.95" customHeight="1" x14ac:dyDescent="0.2"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</row>
    <row r="39" spans="1:20" ht="24.95" customHeight="1" x14ac:dyDescent="0.2"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</row>
    <row r="40" spans="1:20" ht="24.95" customHeight="1" x14ac:dyDescent="0.2"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</row>
    <row r="41" spans="1:20" ht="24.95" customHeight="1" x14ac:dyDescent="0.2"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</row>
    <row r="42" spans="1:20" ht="24.95" customHeight="1" x14ac:dyDescent="0.2"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</row>
    <row r="43" spans="1:20" ht="20.100000000000001" customHeight="1" x14ac:dyDescent="0.2"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</row>
    <row r="44" spans="1:20" ht="20.100000000000001" customHeight="1" x14ac:dyDescent="0.2"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</row>
    <row r="45" spans="1:20" ht="20.100000000000001" customHeight="1" x14ac:dyDescent="0.2"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</row>
    <row r="46" spans="1:20" ht="20.100000000000001" customHeight="1" x14ac:dyDescent="0.2"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</row>
    <row r="47" spans="1:20" ht="20.100000000000001" customHeight="1" x14ac:dyDescent="0.2"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</row>
    <row r="48" spans="1:20" ht="20.100000000000001" customHeight="1" x14ac:dyDescent="0.2"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</row>
    <row r="49" spans="6:20" ht="20.100000000000001" customHeight="1" x14ac:dyDescent="0.2"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</row>
    <row r="50" spans="6:20" ht="20.100000000000001" customHeight="1" x14ac:dyDescent="0.2"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</row>
    <row r="51" spans="6:20" ht="20.100000000000001" customHeight="1" x14ac:dyDescent="0.2"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</row>
    <row r="52" spans="6:20" ht="20.100000000000001" customHeight="1" x14ac:dyDescent="0.2"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</row>
    <row r="53" spans="6:20" ht="20.100000000000001" customHeight="1" x14ac:dyDescent="0.2"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</row>
    <row r="54" spans="6:20" ht="20.100000000000001" customHeight="1" x14ac:dyDescent="0.2"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</row>
    <row r="55" spans="6:20" ht="20.100000000000001" customHeight="1" x14ac:dyDescent="0.2"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</row>
  </sheetData>
  <mergeCells count="160">
    <mergeCell ref="A34:T34"/>
    <mergeCell ref="P32:T32"/>
    <mergeCell ref="D33:E33"/>
    <mergeCell ref="F33:H33"/>
    <mergeCell ref="I33:K33"/>
    <mergeCell ref="L33:O33"/>
    <mergeCell ref="P33:T33"/>
    <mergeCell ref="A31:C33"/>
    <mergeCell ref="D31:E31"/>
    <mergeCell ref="F31:H31"/>
    <mergeCell ref="I31:K31"/>
    <mergeCell ref="L31:O31"/>
    <mergeCell ref="P31:T31"/>
    <mergeCell ref="D32:E32"/>
    <mergeCell ref="F32:H32"/>
    <mergeCell ref="I32:K32"/>
    <mergeCell ref="L32:O32"/>
    <mergeCell ref="D29:E29"/>
    <mergeCell ref="F29:H29"/>
    <mergeCell ref="I29:K29"/>
    <mergeCell ref="L29:O29"/>
    <mergeCell ref="P29:T29"/>
    <mergeCell ref="D30:E30"/>
    <mergeCell ref="F30:H30"/>
    <mergeCell ref="I30:K30"/>
    <mergeCell ref="L30:O30"/>
    <mergeCell ref="P30:T30"/>
    <mergeCell ref="L27:O27"/>
    <mergeCell ref="P27:T27"/>
    <mergeCell ref="A28:A30"/>
    <mergeCell ref="B28:B30"/>
    <mergeCell ref="C28:C30"/>
    <mergeCell ref="D28:E28"/>
    <mergeCell ref="F28:H28"/>
    <mergeCell ref="I28:K28"/>
    <mergeCell ref="L28:O28"/>
    <mergeCell ref="P28:T28"/>
    <mergeCell ref="L25:O25"/>
    <mergeCell ref="P25:T25"/>
    <mergeCell ref="D26:E26"/>
    <mergeCell ref="F26:H26"/>
    <mergeCell ref="I26:K26"/>
    <mergeCell ref="L26:O26"/>
    <mergeCell ref="P26:T26"/>
    <mergeCell ref="A25:A27"/>
    <mergeCell ref="B25:B27"/>
    <mergeCell ref="C25:C27"/>
    <mergeCell ref="D25:E25"/>
    <mergeCell ref="F25:H25"/>
    <mergeCell ref="I25:K25"/>
    <mergeCell ref="D27:E27"/>
    <mergeCell ref="F27:H27"/>
    <mergeCell ref="I27:K27"/>
    <mergeCell ref="P23:T23"/>
    <mergeCell ref="D24:E24"/>
    <mergeCell ref="F24:H24"/>
    <mergeCell ref="I24:K24"/>
    <mergeCell ref="L24:O24"/>
    <mergeCell ref="P24:T24"/>
    <mergeCell ref="B22:C24"/>
    <mergeCell ref="D22:E22"/>
    <mergeCell ref="F22:H22"/>
    <mergeCell ref="I22:K22"/>
    <mergeCell ref="L22:O22"/>
    <mergeCell ref="P22:T22"/>
    <mergeCell ref="D23:E23"/>
    <mergeCell ref="F23:H23"/>
    <mergeCell ref="I23:K23"/>
    <mergeCell ref="L23:O23"/>
    <mergeCell ref="L20:O20"/>
    <mergeCell ref="P20:T20"/>
    <mergeCell ref="D21:E21"/>
    <mergeCell ref="F21:H21"/>
    <mergeCell ref="I21:K21"/>
    <mergeCell ref="L21:O21"/>
    <mergeCell ref="P21:T21"/>
    <mergeCell ref="L18:O18"/>
    <mergeCell ref="P18:T18"/>
    <mergeCell ref="C19:C21"/>
    <mergeCell ref="D19:E19"/>
    <mergeCell ref="F19:H19"/>
    <mergeCell ref="I19:K19"/>
    <mergeCell ref="L19:O19"/>
    <mergeCell ref="P19:T19"/>
    <mergeCell ref="D20:E20"/>
    <mergeCell ref="F20:H20"/>
    <mergeCell ref="L16:O16"/>
    <mergeCell ref="P16:T16"/>
    <mergeCell ref="D17:E17"/>
    <mergeCell ref="F17:H17"/>
    <mergeCell ref="I17:K17"/>
    <mergeCell ref="L17:O17"/>
    <mergeCell ref="P17:T17"/>
    <mergeCell ref="A16:A24"/>
    <mergeCell ref="B16:B21"/>
    <mergeCell ref="C16:C18"/>
    <mergeCell ref="D16:E16"/>
    <mergeCell ref="F16:H16"/>
    <mergeCell ref="I16:K16"/>
    <mergeCell ref="D18:E18"/>
    <mergeCell ref="F18:H18"/>
    <mergeCell ref="I18:K18"/>
    <mergeCell ref="I20:K20"/>
    <mergeCell ref="P14:T14"/>
    <mergeCell ref="D15:E15"/>
    <mergeCell ref="F15:H15"/>
    <mergeCell ref="I15:K15"/>
    <mergeCell ref="L15:O15"/>
    <mergeCell ref="P15:T15"/>
    <mergeCell ref="B13:C15"/>
    <mergeCell ref="D13:E13"/>
    <mergeCell ref="F13:H13"/>
    <mergeCell ref="I13:K13"/>
    <mergeCell ref="L13:O13"/>
    <mergeCell ref="P13:T13"/>
    <mergeCell ref="D14:E14"/>
    <mergeCell ref="F14:H14"/>
    <mergeCell ref="I14:K14"/>
    <mergeCell ref="L14:O14"/>
    <mergeCell ref="L11:O11"/>
    <mergeCell ref="P11:T11"/>
    <mergeCell ref="D12:E12"/>
    <mergeCell ref="F12:H12"/>
    <mergeCell ref="I12:K12"/>
    <mergeCell ref="L12:O12"/>
    <mergeCell ref="P12:T12"/>
    <mergeCell ref="L9:O9"/>
    <mergeCell ref="P9:T9"/>
    <mergeCell ref="C10:C12"/>
    <mergeCell ref="D10:E10"/>
    <mergeCell ref="F10:H10"/>
    <mergeCell ref="I10:K10"/>
    <mergeCell ref="L10:O10"/>
    <mergeCell ref="P10:T10"/>
    <mergeCell ref="D11:E11"/>
    <mergeCell ref="F11:H11"/>
    <mergeCell ref="L7:O7"/>
    <mergeCell ref="P7:T7"/>
    <mergeCell ref="D8:E8"/>
    <mergeCell ref="F8:H8"/>
    <mergeCell ref="I8:K8"/>
    <mergeCell ref="L8:O8"/>
    <mergeCell ref="P8:T8"/>
    <mergeCell ref="A7:A15"/>
    <mergeCell ref="B7:B12"/>
    <mergeCell ref="C7:C9"/>
    <mergeCell ref="D7:E7"/>
    <mergeCell ref="F7:H7"/>
    <mergeCell ref="I7:K7"/>
    <mergeCell ref="D9:E9"/>
    <mergeCell ref="F9:H9"/>
    <mergeCell ref="I9:K9"/>
    <mergeCell ref="I11:K11"/>
    <mergeCell ref="A3:T3"/>
    <mergeCell ref="A5:C5"/>
    <mergeCell ref="D5:E6"/>
    <mergeCell ref="F5:H6"/>
    <mergeCell ref="I5:K6"/>
    <mergeCell ref="L5:O6"/>
    <mergeCell ref="P5:T6"/>
  </mergeCells>
  <phoneticPr fontId="2" type="noConversion"/>
  <pageMargins left="0.70866141732283472" right="0.70866141732283472" top="0.78740157480314965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7CF61-119E-4CA2-9393-8503BC0FC021}">
  <sheetPr>
    <tabColor theme="0"/>
  </sheetPr>
  <dimension ref="A1:T84"/>
  <sheetViews>
    <sheetView showGridLines="0" zoomScale="115" zoomScaleNormal="115" workbookViewId="0"/>
  </sheetViews>
  <sheetFormatPr defaultRowHeight="20.100000000000001" customHeight="1" x14ac:dyDescent="0.2"/>
  <cols>
    <col min="1" max="39" width="3.19921875" style="1" customWidth="1"/>
    <col min="40" max="16384" width="8.796875" style="1"/>
  </cols>
  <sheetData>
    <row r="1" spans="1:20" ht="20.100000000000001" customHeight="1" x14ac:dyDescent="0.2">
      <c r="A1" s="1" t="s">
        <v>29</v>
      </c>
    </row>
    <row r="2" spans="1:20" ht="8.25" customHeight="1" x14ac:dyDescent="0.2">
      <c r="A2" s="1" t="s">
        <v>1</v>
      </c>
    </row>
    <row r="3" spans="1:20" ht="26.25" customHeight="1" x14ac:dyDescent="0.2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26.25" customHeight="1" thickBo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s="9" customFormat="1" ht="23.25" customHeight="1" x14ac:dyDescent="0.2">
      <c r="A5" s="75" t="s">
        <v>3</v>
      </c>
      <c r="B5" s="6"/>
      <c r="C5" s="6"/>
      <c r="D5" s="6" t="s">
        <v>4</v>
      </c>
      <c r="E5" s="6"/>
      <c r="F5" s="7" t="s">
        <v>5</v>
      </c>
      <c r="G5" s="6"/>
      <c r="H5" s="6"/>
      <c r="I5" s="7" t="s">
        <v>6</v>
      </c>
      <c r="J5" s="6"/>
      <c r="K5" s="6"/>
      <c r="L5" s="6" t="s">
        <v>7</v>
      </c>
      <c r="M5" s="6"/>
      <c r="N5" s="6"/>
      <c r="O5" s="6"/>
      <c r="P5" s="6" t="s">
        <v>8</v>
      </c>
      <c r="Q5" s="6"/>
      <c r="R5" s="6"/>
      <c r="S5" s="6"/>
      <c r="T5" s="8"/>
    </row>
    <row r="6" spans="1:20" s="9" customFormat="1" ht="23.25" customHeight="1" x14ac:dyDescent="0.2">
      <c r="A6" s="76" t="s">
        <v>9</v>
      </c>
      <c r="B6" s="77" t="s">
        <v>10</v>
      </c>
      <c r="C6" s="77" t="s">
        <v>11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3"/>
    </row>
    <row r="7" spans="1:20" ht="30" customHeight="1" x14ac:dyDescent="0.2">
      <c r="A7" s="78" t="s">
        <v>31</v>
      </c>
      <c r="B7" s="42" t="s">
        <v>32</v>
      </c>
      <c r="C7" s="59" t="s">
        <v>33</v>
      </c>
      <c r="D7" s="17" t="s">
        <v>14</v>
      </c>
      <c r="E7" s="17"/>
      <c r="F7" s="18"/>
      <c r="G7" s="18"/>
      <c r="H7" s="18"/>
      <c r="I7" s="18"/>
      <c r="J7" s="18"/>
      <c r="K7" s="18"/>
      <c r="L7" s="18">
        <v>130000000</v>
      </c>
      <c r="M7" s="18"/>
      <c r="N7" s="18"/>
      <c r="O7" s="18"/>
      <c r="P7" s="18">
        <f>+F7+I7+L7</f>
        <v>130000000</v>
      </c>
      <c r="Q7" s="18"/>
      <c r="R7" s="18"/>
      <c r="S7" s="18"/>
      <c r="T7" s="19"/>
    </row>
    <row r="8" spans="1:20" ht="30" customHeight="1" x14ac:dyDescent="0.2">
      <c r="A8" s="79"/>
      <c r="B8" s="44"/>
      <c r="C8" s="61"/>
      <c r="D8" s="23" t="s">
        <v>15</v>
      </c>
      <c r="E8" s="23"/>
      <c r="F8" s="24"/>
      <c r="G8" s="24"/>
      <c r="H8" s="24"/>
      <c r="I8" s="24"/>
      <c r="J8" s="24"/>
      <c r="K8" s="24"/>
      <c r="L8" s="24">
        <v>33936000</v>
      </c>
      <c r="M8" s="24"/>
      <c r="N8" s="24"/>
      <c r="O8" s="24"/>
      <c r="P8" s="24">
        <f t="shared" ref="P8" si="0">+F8+I8+L8</f>
        <v>33936000</v>
      </c>
      <c r="Q8" s="24"/>
      <c r="R8" s="24"/>
      <c r="S8" s="24"/>
      <c r="T8" s="25"/>
    </row>
    <row r="9" spans="1:20" ht="30" customHeight="1" x14ac:dyDescent="0.2">
      <c r="A9" s="79"/>
      <c r="B9" s="44"/>
      <c r="C9" s="80"/>
      <c r="D9" s="39" t="s">
        <v>16</v>
      </c>
      <c r="E9" s="39"/>
      <c r="F9" s="40">
        <f>+F8-F7</f>
        <v>0</v>
      </c>
      <c r="G9" s="40"/>
      <c r="H9" s="40"/>
      <c r="I9" s="40">
        <f>I8-I7</f>
        <v>0</v>
      </c>
      <c r="J9" s="40"/>
      <c r="K9" s="40"/>
      <c r="L9" s="40">
        <f>+L8-L7</f>
        <v>-96064000</v>
      </c>
      <c r="M9" s="40"/>
      <c r="N9" s="40"/>
      <c r="O9" s="40"/>
      <c r="P9" s="40">
        <f>+P8-P7</f>
        <v>-96064000</v>
      </c>
      <c r="Q9" s="40"/>
      <c r="R9" s="40"/>
      <c r="S9" s="40"/>
      <c r="T9" s="41"/>
    </row>
    <row r="10" spans="1:20" ht="30" customHeight="1" x14ac:dyDescent="0.2">
      <c r="A10" s="79"/>
      <c r="B10" s="44"/>
      <c r="C10" s="59" t="s">
        <v>34</v>
      </c>
      <c r="D10" s="17" t="s">
        <v>14</v>
      </c>
      <c r="E10" s="17"/>
      <c r="F10" s="18"/>
      <c r="G10" s="18"/>
      <c r="H10" s="18"/>
      <c r="I10" s="18"/>
      <c r="J10" s="18"/>
      <c r="K10" s="18"/>
      <c r="L10" s="18">
        <v>130000000</v>
      </c>
      <c r="M10" s="18"/>
      <c r="N10" s="18"/>
      <c r="O10" s="18"/>
      <c r="P10" s="18">
        <f>+F10+I10+L10</f>
        <v>130000000</v>
      </c>
      <c r="Q10" s="18"/>
      <c r="R10" s="18"/>
      <c r="S10" s="18"/>
      <c r="T10" s="19"/>
    </row>
    <row r="11" spans="1:20" ht="30" customHeight="1" x14ac:dyDescent="0.2">
      <c r="A11" s="79"/>
      <c r="B11" s="44"/>
      <c r="C11" s="61"/>
      <c r="D11" s="23" t="s">
        <v>15</v>
      </c>
      <c r="E11" s="23"/>
      <c r="F11" s="24"/>
      <c r="G11" s="24"/>
      <c r="H11" s="24"/>
      <c r="I11" s="24"/>
      <c r="J11" s="24"/>
      <c r="K11" s="24"/>
      <c r="L11" s="24">
        <v>246769750</v>
      </c>
      <c r="M11" s="24"/>
      <c r="N11" s="24"/>
      <c r="O11" s="24"/>
      <c r="P11" s="24">
        <f>+F11+I11+L11</f>
        <v>246769750</v>
      </c>
      <c r="Q11" s="24"/>
      <c r="R11" s="24"/>
      <c r="S11" s="24"/>
      <c r="T11" s="25"/>
    </row>
    <row r="12" spans="1:20" ht="30" customHeight="1" x14ac:dyDescent="0.2">
      <c r="A12" s="79"/>
      <c r="B12" s="44"/>
      <c r="C12" s="64"/>
      <c r="D12" s="12" t="s">
        <v>16</v>
      </c>
      <c r="E12" s="12"/>
      <c r="F12" s="27">
        <f>+F11-F10</f>
        <v>0</v>
      </c>
      <c r="G12" s="27"/>
      <c r="H12" s="27"/>
      <c r="I12" s="27">
        <f>I11-I10</f>
        <v>0</v>
      </c>
      <c r="J12" s="27"/>
      <c r="K12" s="27"/>
      <c r="L12" s="27">
        <f>+L11-L10</f>
        <v>116769750</v>
      </c>
      <c r="M12" s="27"/>
      <c r="N12" s="27"/>
      <c r="O12" s="27"/>
      <c r="P12" s="27">
        <f>+P11-P10</f>
        <v>116769750</v>
      </c>
      <c r="Q12" s="27"/>
      <c r="R12" s="27"/>
      <c r="S12" s="27"/>
      <c r="T12" s="28"/>
    </row>
    <row r="13" spans="1:20" ht="30" customHeight="1" x14ac:dyDescent="0.2">
      <c r="A13" s="79"/>
      <c r="B13" s="44"/>
      <c r="C13" s="15" t="s">
        <v>35</v>
      </c>
      <c r="D13" s="17" t="s">
        <v>14</v>
      </c>
      <c r="E13" s="17"/>
      <c r="F13" s="18"/>
      <c r="G13" s="18"/>
      <c r="H13" s="18"/>
      <c r="I13" s="18"/>
      <c r="J13" s="18"/>
      <c r="K13" s="18"/>
      <c r="L13" s="18">
        <v>100000000</v>
      </c>
      <c r="M13" s="18"/>
      <c r="N13" s="18"/>
      <c r="O13" s="18"/>
      <c r="P13" s="18">
        <f>+F13+I13+L13</f>
        <v>100000000</v>
      </c>
      <c r="Q13" s="18"/>
      <c r="R13" s="18"/>
      <c r="S13" s="18"/>
      <c r="T13" s="19"/>
    </row>
    <row r="14" spans="1:20" ht="30" customHeight="1" x14ac:dyDescent="0.2">
      <c r="A14" s="79"/>
      <c r="B14" s="44"/>
      <c r="C14" s="21"/>
      <c r="D14" s="23" t="s">
        <v>15</v>
      </c>
      <c r="E14" s="23"/>
      <c r="F14" s="24"/>
      <c r="G14" s="24"/>
      <c r="H14" s="24"/>
      <c r="I14" s="24"/>
      <c r="J14" s="24"/>
      <c r="K14" s="24"/>
      <c r="L14" s="24">
        <v>83724500</v>
      </c>
      <c r="M14" s="24"/>
      <c r="N14" s="24"/>
      <c r="O14" s="24"/>
      <c r="P14" s="24">
        <f>+F14+I14+L14</f>
        <v>83724500</v>
      </c>
      <c r="Q14" s="24"/>
      <c r="R14" s="24"/>
      <c r="S14" s="24"/>
      <c r="T14" s="25"/>
    </row>
    <row r="15" spans="1:20" ht="30" customHeight="1" x14ac:dyDescent="0.2">
      <c r="A15" s="79"/>
      <c r="B15" s="44"/>
      <c r="C15" s="33"/>
      <c r="D15" s="12" t="s">
        <v>16</v>
      </c>
      <c r="E15" s="12"/>
      <c r="F15" s="27">
        <f>+F14-F13</f>
        <v>0</v>
      </c>
      <c r="G15" s="27"/>
      <c r="H15" s="27"/>
      <c r="I15" s="27">
        <f>I14-I13</f>
        <v>0</v>
      </c>
      <c r="J15" s="27"/>
      <c r="K15" s="27"/>
      <c r="L15" s="27">
        <f>+L14-L13</f>
        <v>-16275500</v>
      </c>
      <c r="M15" s="27"/>
      <c r="N15" s="27"/>
      <c r="O15" s="27"/>
      <c r="P15" s="27">
        <f>+P14-P13</f>
        <v>-16275500</v>
      </c>
      <c r="Q15" s="27"/>
      <c r="R15" s="27"/>
      <c r="S15" s="27"/>
      <c r="T15" s="28"/>
    </row>
    <row r="16" spans="1:20" ht="30" customHeight="1" x14ac:dyDescent="0.2">
      <c r="A16" s="79"/>
      <c r="B16" s="44"/>
      <c r="C16" s="15" t="s">
        <v>36</v>
      </c>
      <c r="D16" s="17" t="s">
        <v>14</v>
      </c>
      <c r="E16" s="17"/>
      <c r="F16" s="18"/>
      <c r="G16" s="18"/>
      <c r="H16" s="18"/>
      <c r="I16" s="18"/>
      <c r="J16" s="18"/>
      <c r="K16" s="18"/>
      <c r="L16" s="18">
        <v>24000000</v>
      </c>
      <c r="M16" s="18"/>
      <c r="N16" s="18"/>
      <c r="O16" s="18"/>
      <c r="P16" s="18">
        <f>+F16+I16+L16</f>
        <v>24000000</v>
      </c>
      <c r="Q16" s="18"/>
      <c r="R16" s="18"/>
      <c r="S16" s="18"/>
      <c r="T16" s="19"/>
    </row>
    <row r="17" spans="1:20" ht="30" customHeight="1" x14ac:dyDescent="0.2">
      <c r="A17" s="79"/>
      <c r="B17" s="44"/>
      <c r="C17" s="21"/>
      <c r="D17" s="23" t="s">
        <v>15</v>
      </c>
      <c r="E17" s="23"/>
      <c r="F17" s="24"/>
      <c r="G17" s="24"/>
      <c r="H17" s="24"/>
      <c r="I17" s="24"/>
      <c r="J17" s="24"/>
      <c r="K17" s="24"/>
      <c r="L17" s="24">
        <v>27000000</v>
      </c>
      <c r="M17" s="24"/>
      <c r="N17" s="24"/>
      <c r="O17" s="24"/>
      <c r="P17" s="24">
        <f>+F17+I17+L17</f>
        <v>27000000</v>
      </c>
      <c r="Q17" s="24"/>
      <c r="R17" s="24"/>
      <c r="S17" s="24"/>
      <c r="T17" s="25"/>
    </row>
    <row r="18" spans="1:20" ht="30" customHeight="1" x14ac:dyDescent="0.2">
      <c r="A18" s="79"/>
      <c r="B18" s="51"/>
      <c r="C18" s="33"/>
      <c r="D18" s="12" t="s">
        <v>16</v>
      </c>
      <c r="E18" s="12"/>
      <c r="F18" s="27">
        <f>+F17-F16</f>
        <v>0</v>
      </c>
      <c r="G18" s="27"/>
      <c r="H18" s="27"/>
      <c r="I18" s="27">
        <f>I17-I16</f>
        <v>0</v>
      </c>
      <c r="J18" s="27"/>
      <c r="K18" s="27"/>
      <c r="L18" s="27">
        <f>+L17-L16</f>
        <v>3000000</v>
      </c>
      <c r="M18" s="27"/>
      <c r="N18" s="27"/>
      <c r="O18" s="27"/>
      <c r="P18" s="27">
        <f>+P17-P16</f>
        <v>3000000</v>
      </c>
      <c r="Q18" s="27"/>
      <c r="R18" s="27"/>
      <c r="S18" s="27"/>
      <c r="T18" s="28"/>
    </row>
    <row r="19" spans="1:20" ht="30" customHeight="1" x14ac:dyDescent="0.2">
      <c r="A19" s="79"/>
      <c r="B19" s="52" t="s">
        <v>18</v>
      </c>
      <c r="C19" s="53"/>
      <c r="D19" s="17" t="s">
        <v>14</v>
      </c>
      <c r="E19" s="17"/>
      <c r="F19" s="18"/>
      <c r="G19" s="18"/>
      <c r="H19" s="18"/>
      <c r="I19" s="18"/>
      <c r="J19" s="18"/>
      <c r="K19" s="18"/>
      <c r="L19" s="18">
        <f>+L7+L10+L13+L16</f>
        <v>384000000</v>
      </c>
      <c r="M19" s="18"/>
      <c r="N19" s="18"/>
      <c r="O19" s="18" t="e">
        <f>+O7+O10+O13+O16+#REF!</f>
        <v>#REF!</v>
      </c>
      <c r="P19" s="18">
        <f>F19+I19+L19</f>
        <v>384000000</v>
      </c>
      <c r="Q19" s="18"/>
      <c r="R19" s="18" t="e">
        <f>+R7+R10+R13+R16+#REF!</f>
        <v>#REF!</v>
      </c>
      <c r="S19" s="18"/>
      <c r="T19" s="19"/>
    </row>
    <row r="20" spans="1:20" ht="30" customHeight="1" x14ac:dyDescent="0.2">
      <c r="A20" s="79"/>
      <c r="B20" s="54"/>
      <c r="C20" s="55"/>
      <c r="D20" s="23" t="s">
        <v>15</v>
      </c>
      <c r="E20" s="23"/>
      <c r="F20" s="24"/>
      <c r="G20" s="24"/>
      <c r="H20" s="24"/>
      <c r="I20" s="24"/>
      <c r="J20" s="24"/>
      <c r="K20" s="24"/>
      <c r="L20" s="24">
        <f>+L8+L11+L14+L17</f>
        <v>391430250</v>
      </c>
      <c r="M20" s="24"/>
      <c r="N20" s="24"/>
      <c r="O20" s="24" t="e">
        <f>+O8+O11+O14+O17+#REF!</f>
        <v>#REF!</v>
      </c>
      <c r="P20" s="24">
        <f>F20+I20+L20</f>
        <v>391430250</v>
      </c>
      <c r="Q20" s="24"/>
      <c r="R20" s="24" t="e">
        <f>+R8+R11+R14+R17+#REF!</f>
        <v>#REF!</v>
      </c>
      <c r="S20" s="24"/>
      <c r="T20" s="25"/>
    </row>
    <row r="21" spans="1:20" ht="30" customHeight="1" x14ac:dyDescent="0.2">
      <c r="A21" s="81"/>
      <c r="B21" s="56"/>
      <c r="C21" s="57"/>
      <c r="D21" s="12" t="s">
        <v>16</v>
      </c>
      <c r="E21" s="12"/>
      <c r="F21" s="27">
        <f>+F20-F19</f>
        <v>0</v>
      </c>
      <c r="G21" s="27"/>
      <c r="H21" s="27"/>
      <c r="I21" s="27">
        <f>I20-I19</f>
        <v>0</v>
      </c>
      <c r="J21" s="27"/>
      <c r="K21" s="27"/>
      <c r="L21" s="27">
        <f>+L20-L19</f>
        <v>7430250</v>
      </c>
      <c r="M21" s="27"/>
      <c r="N21" s="27"/>
      <c r="O21" s="27"/>
      <c r="P21" s="27">
        <f>+P20-P19</f>
        <v>7430250</v>
      </c>
      <c r="Q21" s="27"/>
      <c r="R21" s="27"/>
      <c r="S21" s="27"/>
      <c r="T21" s="28"/>
    </row>
    <row r="22" spans="1:20" ht="30" customHeight="1" x14ac:dyDescent="0.2">
      <c r="A22" s="14" t="s">
        <v>37</v>
      </c>
      <c r="B22" s="42" t="s">
        <v>38</v>
      </c>
      <c r="C22" s="42" t="s">
        <v>39</v>
      </c>
      <c r="D22" s="82" t="s">
        <v>14</v>
      </c>
      <c r="E22" s="83"/>
      <c r="F22" s="84"/>
      <c r="G22" s="85"/>
      <c r="H22" s="86"/>
      <c r="I22" s="84"/>
      <c r="J22" s="85"/>
      <c r="K22" s="86"/>
      <c r="L22" s="84">
        <v>500000</v>
      </c>
      <c r="M22" s="85"/>
      <c r="N22" s="85"/>
      <c r="O22" s="86"/>
      <c r="P22" s="84">
        <f>+F22+I22+L22</f>
        <v>500000</v>
      </c>
      <c r="Q22" s="85"/>
      <c r="R22" s="85"/>
      <c r="S22" s="85"/>
      <c r="T22" s="87"/>
    </row>
    <row r="23" spans="1:20" ht="30" customHeight="1" x14ac:dyDescent="0.2">
      <c r="A23" s="20"/>
      <c r="B23" s="44"/>
      <c r="C23" s="44"/>
      <c r="D23" s="88" t="s">
        <v>15</v>
      </c>
      <c r="E23" s="89"/>
      <c r="F23" s="48"/>
      <c r="G23" s="49"/>
      <c r="H23" s="50"/>
      <c r="I23" s="48"/>
      <c r="J23" s="49"/>
      <c r="K23" s="50"/>
      <c r="L23" s="48">
        <v>159280</v>
      </c>
      <c r="M23" s="49"/>
      <c r="N23" s="49"/>
      <c r="O23" s="50"/>
      <c r="P23" s="48">
        <f>+F23+I23+L23</f>
        <v>159280</v>
      </c>
      <c r="Q23" s="49"/>
      <c r="R23" s="49"/>
      <c r="S23" s="49"/>
      <c r="T23" s="90"/>
    </row>
    <row r="24" spans="1:20" ht="30" customHeight="1" x14ac:dyDescent="0.2">
      <c r="A24" s="20"/>
      <c r="B24" s="44"/>
      <c r="C24" s="51"/>
      <c r="D24" s="91" t="s">
        <v>16</v>
      </c>
      <c r="E24" s="92"/>
      <c r="F24" s="93">
        <f>+F23-F22</f>
        <v>0</v>
      </c>
      <c r="G24" s="94"/>
      <c r="H24" s="95"/>
      <c r="I24" s="93">
        <f>+I23-I22</f>
        <v>0</v>
      </c>
      <c r="J24" s="94"/>
      <c r="K24" s="95"/>
      <c r="L24" s="93">
        <f>+L23-L22</f>
        <v>-340720</v>
      </c>
      <c r="M24" s="94"/>
      <c r="N24" s="94"/>
      <c r="O24" s="95"/>
      <c r="P24" s="93">
        <f>+P23-P22</f>
        <v>-340720</v>
      </c>
      <c r="Q24" s="94"/>
      <c r="R24" s="94"/>
      <c r="S24" s="94"/>
      <c r="T24" s="96"/>
    </row>
    <row r="25" spans="1:20" ht="30" customHeight="1" x14ac:dyDescent="0.2">
      <c r="A25" s="20"/>
      <c r="B25" s="44"/>
      <c r="C25" s="97" t="s">
        <v>40</v>
      </c>
      <c r="D25" s="17" t="s">
        <v>14</v>
      </c>
      <c r="E25" s="17"/>
      <c r="F25" s="18"/>
      <c r="G25" s="18"/>
      <c r="H25" s="18"/>
      <c r="I25" s="18"/>
      <c r="J25" s="18"/>
      <c r="K25" s="18"/>
      <c r="L25" s="18">
        <v>200000000</v>
      </c>
      <c r="M25" s="18"/>
      <c r="N25" s="18"/>
      <c r="O25" s="18"/>
      <c r="P25" s="18">
        <f>+F25+I25+L25</f>
        <v>200000000</v>
      </c>
      <c r="Q25" s="18"/>
      <c r="R25" s="18"/>
      <c r="S25" s="18"/>
      <c r="T25" s="19"/>
    </row>
    <row r="26" spans="1:20" ht="30" customHeight="1" x14ac:dyDescent="0.2">
      <c r="A26" s="20"/>
      <c r="B26" s="44"/>
      <c r="C26" s="97"/>
      <c r="D26" s="23" t="s">
        <v>15</v>
      </c>
      <c r="E26" s="23"/>
      <c r="F26" s="24"/>
      <c r="G26" s="24"/>
      <c r="H26" s="24"/>
      <c r="I26" s="24"/>
      <c r="J26" s="24"/>
      <c r="K26" s="24"/>
      <c r="L26" s="24">
        <v>199257050</v>
      </c>
      <c r="M26" s="24"/>
      <c r="N26" s="24"/>
      <c r="O26" s="24"/>
      <c r="P26" s="24">
        <f>+F26+I26+L26</f>
        <v>199257050</v>
      </c>
      <c r="Q26" s="24"/>
      <c r="R26" s="24"/>
      <c r="S26" s="24"/>
      <c r="T26" s="25"/>
    </row>
    <row r="27" spans="1:20" ht="30" customHeight="1" thickBot="1" x14ac:dyDescent="0.25">
      <c r="A27" s="98"/>
      <c r="B27" s="99"/>
      <c r="C27" s="100"/>
      <c r="D27" s="70" t="s">
        <v>16</v>
      </c>
      <c r="E27" s="70"/>
      <c r="F27" s="71">
        <f>+F26-F25</f>
        <v>0</v>
      </c>
      <c r="G27" s="71"/>
      <c r="H27" s="71"/>
      <c r="I27" s="71">
        <f>+I26-I25</f>
        <v>0</v>
      </c>
      <c r="J27" s="71"/>
      <c r="K27" s="71"/>
      <c r="L27" s="71">
        <f>+L26-L25</f>
        <v>-742950</v>
      </c>
      <c r="M27" s="71"/>
      <c r="N27" s="71"/>
      <c r="O27" s="71"/>
      <c r="P27" s="71">
        <f>+P26-P25</f>
        <v>-742950</v>
      </c>
      <c r="Q27" s="71"/>
      <c r="R27" s="71"/>
      <c r="S27" s="71"/>
      <c r="T27" s="72"/>
    </row>
    <row r="28" spans="1:20" ht="30" customHeight="1" thickBot="1" x14ac:dyDescent="0.25">
      <c r="A28" s="101"/>
      <c r="B28" s="101"/>
      <c r="C28" s="101"/>
      <c r="D28" s="102"/>
      <c r="E28" s="102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</row>
    <row r="29" spans="1:20" ht="30" customHeight="1" x14ac:dyDescent="0.2">
      <c r="A29" s="104" t="s">
        <v>37</v>
      </c>
      <c r="B29" s="105" t="s">
        <v>38</v>
      </c>
      <c r="C29" s="106" t="s">
        <v>41</v>
      </c>
      <c r="D29" s="6" t="s">
        <v>14</v>
      </c>
      <c r="E29" s="6"/>
      <c r="F29" s="107"/>
      <c r="G29" s="107"/>
      <c r="H29" s="107"/>
      <c r="I29" s="107"/>
      <c r="J29" s="107"/>
      <c r="K29" s="107"/>
      <c r="L29" s="107">
        <v>10000000</v>
      </c>
      <c r="M29" s="107"/>
      <c r="N29" s="107"/>
      <c r="O29" s="107"/>
      <c r="P29" s="107">
        <f>+F29+I29+L29</f>
        <v>10000000</v>
      </c>
      <c r="Q29" s="107"/>
      <c r="R29" s="107"/>
      <c r="S29" s="107"/>
      <c r="T29" s="108"/>
    </row>
    <row r="30" spans="1:20" ht="30" customHeight="1" x14ac:dyDescent="0.2">
      <c r="A30" s="20"/>
      <c r="B30" s="44"/>
      <c r="C30" s="21"/>
      <c r="D30" s="23" t="s">
        <v>15</v>
      </c>
      <c r="E30" s="23"/>
      <c r="F30" s="24"/>
      <c r="G30" s="24"/>
      <c r="H30" s="24"/>
      <c r="I30" s="24"/>
      <c r="J30" s="24"/>
      <c r="K30" s="24"/>
      <c r="L30" s="24">
        <f>1467400+17569430</f>
        <v>19036830</v>
      </c>
      <c r="M30" s="24"/>
      <c r="N30" s="24"/>
      <c r="O30" s="24"/>
      <c r="P30" s="24">
        <f>+F30+I30+L30</f>
        <v>19036830</v>
      </c>
      <c r="Q30" s="24"/>
      <c r="R30" s="24"/>
      <c r="S30" s="24"/>
      <c r="T30" s="25"/>
    </row>
    <row r="31" spans="1:20" ht="30" customHeight="1" x14ac:dyDescent="0.2">
      <c r="A31" s="20"/>
      <c r="B31" s="44"/>
      <c r="C31" s="21"/>
      <c r="D31" s="39" t="s">
        <v>16</v>
      </c>
      <c r="E31" s="39"/>
      <c r="F31" s="40">
        <f>+F30-F29</f>
        <v>0</v>
      </c>
      <c r="G31" s="40"/>
      <c r="H31" s="40"/>
      <c r="I31" s="40">
        <f>+I30-I29</f>
        <v>0</v>
      </c>
      <c r="J31" s="40"/>
      <c r="K31" s="40"/>
      <c r="L31" s="40">
        <f>+L30-L29</f>
        <v>9036830</v>
      </c>
      <c r="M31" s="40"/>
      <c r="N31" s="40"/>
      <c r="O31" s="40"/>
      <c r="P31" s="40">
        <f>+P30-P29</f>
        <v>9036830</v>
      </c>
      <c r="Q31" s="40"/>
      <c r="R31" s="40"/>
      <c r="S31" s="40"/>
      <c r="T31" s="41"/>
    </row>
    <row r="32" spans="1:20" ht="30" customHeight="1" x14ac:dyDescent="0.2">
      <c r="A32" s="20"/>
      <c r="B32" s="44"/>
      <c r="C32" s="15" t="s">
        <v>42</v>
      </c>
      <c r="D32" s="17" t="s">
        <v>14</v>
      </c>
      <c r="E32" s="17"/>
      <c r="F32" s="18"/>
      <c r="G32" s="18"/>
      <c r="H32" s="18"/>
      <c r="I32" s="18"/>
      <c r="J32" s="18"/>
      <c r="K32" s="18"/>
      <c r="L32" s="18">
        <v>50000000</v>
      </c>
      <c r="M32" s="18"/>
      <c r="N32" s="18"/>
      <c r="O32" s="18"/>
      <c r="P32" s="18">
        <f>+F32+I32+L32</f>
        <v>50000000</v>
      </c>
      <c r="Q32" s="18"/>
      <c r="R32" s="18"/>
      <c r="S32" s="18"/>
      <c r="T32" s="19"/>
    </row>
    <row r="33" spans="1:20" ht="30" customHeight="1" x14ac:dyDescent="0.2">
      <c r="A33" s="20"/>
      <c r="B33" s="44"/>
      <c r="C33" s="21"/>
      <c r="D33" s="23" t="s">
        <v>15</v>
      </c>
      <c r="E33" s="23"/>
      <c r="F33" s="24"/>
      <c r="G33" s="24"/>
      <c r="H33" s="24"/>
      <c r="I33" s="24"/>
      <c r="J33" s="24"/>
      <c r="K33" s="24"/>
      <c r="L33" s="24">
        <v>0</v>
      </c>
      <c r="M33" s="24"/>
      <c r="N33" s="24"/>
      <c r="O33" s="24"/>
      <c r="P33" s="24">
        <f>+F33+I33+L33</f>
        <v>0</v>
      </c>
      <c r="Q33" s="24"/>
      <c r="R33" s="24"/>
      <c r="S33" s="24"/>
      <c r="T33" s="25"/>
    </row>
    <row r="34" spans="1:20" ht="30" customHeight="1" x14ac:dyDescent="0.2">
      <c r="A34" s="20"/>
      <c r="B34" s="44"/>
      <c r="C34" s="33"/>
      <c r="D34" s="12" t="s">
        <v>16</v>
      </c>
      <c r="E34" s="12"/>
      <c r="F34" s="27">
        <f>+F33-F32</f>
        <v>0</v>
      </c>
      <c r="G34" s="27"/>
      <c r="H34" s="27"/>
      <c r="I34" s="27">
        <f>+I33-I32</f>
        <v>0</v>
      </c>
      <c r="J34" s="27"/>
      <c r="K34" s="27"/>
      <c r="L34" s="27">
        <f>+L33-L32</f>
        <v>-50000000</v>
      </c>
      <c r="M34" s="27"/>
      <c r="N34" s="27"/>
      <c r="O34" s="27"/>
      <c r="P34" s="27">
        <f>+P33-P32</f>
        <v>-50000000</v>
      </c>
      <c r="Q34" s="27"/>
      <c r="R34" s="27"/>
      <c r="S34" s="27"/>
      <c r="T34" s="28"/>
    </row>
    <row r="35" spans="1:20" ht="30" customHeight="1" x14ac:dyDescent="0.2">
      <c r="A35" s="20"/>
      <c r="B35" s="44"/>
      <c r="C35" s="15" t="s">
        <v>43</v>
      </c>
      <c r="D35" s="17" t="s">
        <v>14</v>
      </c>
      <c r="E35" s="17"/>
      <c r="F35" s="18"/>
      <c r="G35" s="18"/>
      <c r="H35" s="18"/>
      <c r="I35" s="18"/>
      <c r="J35" s="18"/>
      <c r="K35" s="18"/>
      <c r="L35" s="18">
        <v>0</v>
      </c>
      <c r="M35" s="18"/>
      <c r="N35" s="18"/>
      <c r="O35" s="18"/>
      <c r="P35" s="18">
        <f>+F35+I35+L35</f>
        <v>0</v>
      </c>
      <c r="Q35" s="18"/>
      <c r="R35" s="18"/>
      <c r="S35" s="18"/>
      <c r="T35" s="19"/>
    </row>
    <row r="36" spans="1:20" ht="30" customHeight="1" x14ac:dyDescent="0.2">
      <c r="A36" s="20"/>
      <c r="B36" s="44"/>
      <c r="C36" s="21"/>
      <c r="D36" s="23" t="s">
        <v>15</v>
      </c>
      <c r="E36" s="23"/>
      <c r="F36" s="24"/>
      <c r="G36" s="24"/>
      <c r="H36" s="24"/>
      <c r="I36" s="24"/>
      <c r="J36" s="24"/>
      <c r="K36" s="24"/>
      <c r="L36" s="24">
        <v>3195310</v>
      </c>
      <c r="M36" s="24"/>
      <c r="N36" s="24"/>
      <c r="O36" s="24"/>
      <c r="P36" s="24">
        <f>+F36+I36+L36</f>
        <v>3195310</v>
      </c>
      <c r="Q36" s="24"/>
      <c r="R36" s="24"/>
      <c r="S36" s="24"/>
      <c r="T36" s="25"/>
    </row>
    <row r="37" spans="1:20" ht="30" customHeight="1" x14ac:dyDescent="0.2">
      <c r="A37" s="20"/>
      <c r="B37" s="44"/>
      <c r="C37" s="33"/>
      <c r="D37" s="12" t="s">
        <v>16</v>
      </c>
      <c r="E37" s="12"/>
      <c r="F37" s="27">
        <f>+F36-F35</f>
        <v>0</v>
      </c>
      <c r="G37" s="27"/>
      <c r="H37" s="27"/>
      <c r="I37" s="27">
        <f>+I36-I35</f>
        <v>0</v>
      </c>
      <c r="J37" s="27"/>
      <c r="K37" s="27"/>
      <c r="L37" s="27">
        <f>+L36-L35</f>
        <v>3195310</v>
      </c>
      <c r="M37" s="27"/>
      <c r="N37" s="27"/>
      <c r="O37" s="27"/>
      <c r="P37" s="27">
        <f>+P36-P35</f>
        <v>3195310</v>
      </c>
      <c r="Q37" s="27"/>
      <c r="R37" s="27"/>
      <c r="S37" s="27"/>
      <c r="T37" s="28"/>
    </row>
    <row r="38" spans="1:20" ht="30" customHeight="1" x14ac:dyDescent="0.2">
      <c r="A38" s="20"/>
      <c r="B38" s="44"/>
      <c r="C38" s="97" t="s">
        <v>44</v>
      </c>
      <c r="D38" s="17" t="s">
        <v>14</v>
      </c>
      <c r="E38" s="17"/>
      <c r="F38" s="18"/>
      <c r="G38" s="18"/>
      <c r="H38" s="18"/>
      <c r="I38" s="18"/>
      <c r="J38" s="18"/>
      <c r="K38" s="18"/>
      <c r="L38" s="18">
        <f>L22+L25+L29+L32+L35</f>
        <v>260500000</v>
      </c>
      <c r="M38" s="18"/>
      <c r="N38" s="18"/>
      <c r="O38" s="18"/>
      <c r="P38" s="18">
        <f>+F38+I38+L38</f>
        <v>260500000</v>
      </c>
      <c r="Q38" s="18"/>
      <c r="R38" s="18"/>
      <c r="S38" s="18"/>
      <c r="T38" s="19"/>
    </row>
    <row r="39" spans="1:20" ht="30" customHeight="1" x14ac:dyDescent="0.2">
      <c r="A39" s="20"/>
      <c r="B39" s="44"/>
      <c r="C39" s="97"/>
      <c r="D39" s="23" t="s">
        <v>15</v>
      </c>
      <c r="E39" s="23"/>
      <c r="F39" s="24"/>
      <c r="G39" s="24"/>
      <c r="H39" s="24"/>
      <c r="I39" s="24"/>
      <c r="J39" s="24"/>
      <c r="K39" s="24"/>
      <c r="L39" s="24">
        <f>L23+L26+L30+L33+L36</f>
        <v>221648470</v>
      </c>
      <c r="M39" s="24"/>
      <c r="N39" s="24"/>
      <c r="O39" s="24"/>
      <c r="P39" s="24">
        <f>+F39+I39+L39</f>
        <v>221648470</v>
      </c>
      <c r="Q39" s="24"/>
      <c r="R39" s="24"/>
      <c r="S39" s="24"/>
      <c r="T39" s="25"/>
    </row>
    <row r="40" spans="1:20" ht="30" customHeight="1" x14ac:dyDescent="0.2">
      <c r="A40" s="20"/>
      <c r="B40" s="51"/>
      <c r="C40" s="97"/>
      <c r="D40" s="12" t="s">
        <v>16</v>
      </c>
      <c r="E40" s="12"/>
      <c r="F40" s="27">
        <f>+F39-F38</f>
        <v>0</v>
      </c>
      <c r="G40" s="27"/>
      <c r="H40" s="27"/>
      <c r="I40" s="27">
        <f>+I39-I38</f>
        <v>0</v>
      </c>
      <c r="J40" s="27"/>
      <c r="K40" s="27"/>
      <c r="L40" s="27">
        <f>L24+L27+L31+L34+L37</f>
        <v>-38851530</v>
      </c>
      <c r="M40" s="27"/>
      <c r="N40" s="27"/>
      <c r="O40" s="27"/>
      <c r="P40" s="27">
        <f>+P39-P38</f>
        <v>-38851530</v>
      </c>
      <c r="Q40" s="27"/>
      <c r="R40" s="27"/>
      <c r="S40" s="27"/>
      <c r="T40" s="28"/>
    </row>
    <row r="41" spans="1:20" ht="30" customHeight="1" x14ac:dyDescent="0.2">
      <c r="A41" s="20"/>
      <c r="B41" s="42" t="s">
        <v>45</v>
      </c>
      <c r="C41" s="97" t="s">
        <v>46</v>
      </c>
      <c r="D41" s="17" t="s">
        <v>14</v>
      </c>
      <c r="E41" s="17"/>
      <c r="F41" s="18"/>
      <c r="G41" s="18"/>
      <c r="H41" s="18"/>
      <c r="I41" s="18"/>
      <c r="J41" s="18"/>
      <c r="K41" s="18"/>
      <c r="L41" s="18">
        <v>4000000</v>
      </c>
      <c r="M41" s="18"/>
      <c r="N41" s="18"/>
      <c r="O41" s="18"/>
      <c r="P41" s="18">
        <f>+F41+I41+L41</f>
        <v>4000000</v>
      </c>
      <c r="Q41" s="18"/>
      <c r="R41" s="18"/>
      <c r="S41" s="18"/>
      <c r="T41" s="19"/>
    </row>
    <row r="42" spans="1:20" ht="30" customHeight="1" x14ac:dyDescent="0.2">
      <c r="A42" s="20"/>
      <c r="B42" s="44"/>
      <c r="C42" s="97"/>
      <c r="D42" s="23" t="s">
        <v>15</v>
      </c>
      <c r="E42" s="23"/>
      <c r="F42" s="24"/>
      <c r="G42" s="24"/>
      <c r="H42" s="24"/>
      <c r="I42" s="24"/>
      <c r="J42" s="24"/>
      <c r="K42" s="24"/>
      <c r="L42" s="24">
        <v>0</v>
      </c>
      <c r="M42" s="24"/>
      <c r="N42" s="24"/>
      <c r="O42" s="24"/>
      <c r="P42" s="24">
        <f>+F42+I42+L42</f>
        <v>0</v>
      </c>
      <c r="Q42" s="24"/>
      <c r="R42" s="24"/>
      <c r="S42" s="24"/>
      <c r="T42" s="25"/>
    </row>
    <row r="43" spans="1:20" ht="30" customHeight="1" x14ac:dyDescent="0.2">
      <c r="A43" s="20"/>
      <c r="B43" s="44"/>
      <c r="C43" s="97"/>
      <c r="D43" s="12" t="s">
        <v>16</v>
      </c>
      <c r="E43" s="12"/>
      <c r="F43" s="27">
        <f>+F42-F41</f>
        <v>0</v>
      </c>
      <c r="G43" s="27"/>
      <c r="H43" s="27"/>
      <c r="I43" s="27">
        <f>+I42-I41</f>
        <v>0</v>
      </c>
      <c r="J43" s="27"/>
      <c r="K43" s="27"/>
      <c r="L43" s="27">
        <f>+L42-L41</f>
        <v>-4000000</v>
      </c>
      <c r="M43" s="27"/>
      <c r="N43" s="27"/>
      <c r="O43" s="27"/>
      <c r="P43" s="27">
        <f>+P42-P41</f>
        <v>-4000000</v>
      </c>
      <c r="Q43" s="27"/>
      <c r="R43" s="27"/>
      <c r="S43" s="27"/>
      <c r="T43" s="28"/>
    </row>
    <row r="44" spans="1:20" ht="30" customHeight="1" x14ac:dyDescent="0.2">
      <c r="A44" s="20"/>
      <c r="B44" s="44"/>
      <c r="C44" s="97" t="s">
        <v>47</v>
      </c>
      <c r="D44" s="17" t="s">
        <v>14</v>
      </c>
      <c r="E44" s="17"/>
      <c r="F44" s="18"/>
      <c r="G44" s="18"/>
      <c r="H44" s="18"/>
      <c r="I44" s="18"/>
      <c r="J44" s="18"/>
      <c r="K44" s="18"/>
      <c r="L44" s="18">
        <v>8000000</v>
      </c>
      <c r="M44" s="18"/>
      <c r="N44" s="18"/>
      <c r="O44" s="18"/>
      <c r="P44" s="18">
        <f>+F44+I44+L44</f>
        <v>8000000</v>
      </c>
      <c r="Q44" s="18"/>
      <c r="R44" s="18"/>
      <c r="S44" s="18"/>
      <c r="T44" s="19"/>
    </row>
    <row r="45" spans="1:20" ht="30" customHeight="1" x14ac:dyDescent="0.2">
      <c r="A45" s="20"/>
      <c r="B45" s="44"/>
      <c r="C45" s="97"/>
      <c r="D45" s="23" t="s">
        <v>15</v>
      </c>
      <c r="E45" s="23"/>
      <c r="F45" s="24"/>
      <c r="G45" s="24"/>
      <c r="H45" s="24"/>
      <c r="I45" s="24"/>
      <c r="J45" s="24"/>
      <c r="K45" s="24"/>
      <c r="L45" s="24">
        <v>7472000</v>
      </c>
      <c r="M45" s="24"/>
      <c r="N45" s="24"/>
      <c r="O45" s="24"/>
      <c r="P45" s="24">
        <f>+F45+I45+L45</f>
        <v>7472000</v>
      </c>
      <c r="Q45" s="24"/>
      <c r="R45" s="24"/>
      <c r="S45" s="24"/>
      <c r="T45" s="25"/>
    </row>
    <row r="46" spans="1:20" ht="30" customHeight="1" x14ac:dyDescent="0.2">
      <c r="A46" s="20"/>
      <c r="B46" s="44"/>
      <c r="C46" s="97"/>
      <c r="D46" s="12" t="s">
        <v>16</v>
      </c>
      <c r="E46" s="12"/>
      <c r="F46" s="27">
        <f>+F45-F44</f>
        <v>0</v>
      </c>
      <c r="G46" s="27"/>
      <c r="H46" s="27"/>
      <c r="I46" s="27">
        <f>+I45-I44</f>
        <v>0</v>
      </c>
      <c r="J46" s="27"/>
      <c r="K46" s="27"/>
      <c r="L46" s="27">
        <f>+L45-L44</f>
        <v>-528000</v>
      </c>
      <c r="M46" s="27"/>
      <c r="N46" s="27"/>
      <c r="O46" s="27"/>
      <c r="P46" s="27">
        <f>+P45-P44</f>
        <v>-528000</v>
      </c>
      <c r="Q46" s="27"/>
      <c r="R46" s="27"/>
      <c r="S46" s="27"/>
      <c r="T46" s="28"/>
    </row>
    <row r="47" spans="1:20" ht="30" customHeight="1" x14ac:dyDescent="0.2">
      <c r="A47" s="20"/>
      <c r="B47" s="44"/>
      <c r="C47" s="97" t="s">
        <v>44</v>
      </c>
      <c r="D47" s="17" t="s">
        <v>14</v>
      </c>
      <c r="E47" s="17"/>
      <c r="F47" s="18"/>
      <c r="G47" s="18"/>
      <c r="H47" s="18"/>
      <c r="I47" s="18"/>
      <c r="J47" s="18"/>
      <c r="K47" s="18"/>
      <c r="L47" s="18">
        <f>L41+L44</f>
        <v>12000000</v>
      </c>
      <c r="M47" s="18"/>
      <c r="N47" s="18"/>
      <c r="O47" s="18"/>
      <c r="P47" s="18">
        <f>+F47+I47+L47</f>
        <v>12000000</v>
      </c>
      <c r="Q47" s="18"/>
      <c r="R47" s="18"/>
      <c r="S47" s="18"/>
      <c r="T47" s="19"/>
    </row>
    <row r="48" spans="1:20" ht="30" customHeight="1" x14ac:dyDescent="0.2">
      <c r="A48" s="20"/>
      <c r="B48" s="44"/>
      <c r="C48" s="97"/>
      <c r="D48" s="23" t="s">
        <v>15</v>
      </c>
      <c r="E48" s="23"/>
      <c r="F48" s="24"/>
      <c r="G48" s="24"/>
      <c r="H48" s="24"/>
      <c r="I48" s="24"/>
      <c r="J48" s="24"/>
      <c r="K48" s="24"/>
      <c r="L48" s="24">
        <f>L42+L45</f>
        <v>7472000</v>
      </c>
      <c r="M48" s="24"/>
      <c r="N48" s="24"/>
      <c r="O48" s="24"/>
      <c r="P48" s="24">
        <f>+F48+I48+L48</f>
        <v>7472000</v>
      </c>
      <c r="Q48" s="24"/>
      <c r="R48" s="24"/>
      <c r="S48" s="24"/>
      <c r="T48" s="25"/>
    </row>
    <row r="49" spans="1:20" ht="30" customHeight="1" x14ac:dyDescent="0.2">
      <c r="A49" s="20"/>
      <c r="B49" s="44"/>
      <c r="C49" s="42"/>
      <c r="D49" s="12" t="s">
        <v>16</v>
      </c>
      <c r="E49" s="12"/>
      <c r="F49" s="27">
        <f>+F48-F47</f>
        <v>0</v>
      </c>
      <c r="G49" s="27"/>
      <c r="H49" s="27"/>
      <c r="I49" s="27">
        <f>+I48-I47</f>
        <v>0</v>
      </c>
      <c r="J49" s="27"/>
      <c r="K49" s="27"/>
      <c r="L49" s="27">
        <f>+L48-L47</f>
        <v>-4528000</v>
      </c>
      <c r="M49" s="27"/>
      <c r="N49" s="27"/>
      <c r="O49" s="27"/>
      <c r="P49" s="27">
        <f>+P48-P47</f>
        <v>-4528000</v>
      </c>
      <c r="Q49" s="27"/>
      <c r="R49" s="27"/>
      <c r="S49" s="27"/>
      <c r="T49" s="28"/>
    </row>
    <row r="50" spans="1:20" ht="30" customHeight="1" x14ac:dyDescent="0.2">
      <c r="A50" s="20"/>
      <c r="B50" s="52" t="s">
        <v>44</v>
      </c>
      <c r="C50" s="53"/>
      <c r="D50" s="17" t="s">
        <v>14</v>
      </c>
      <c r="E50" s="17"/>
      <c r="F50" s="18"/>
      <c r="G50" s="18"/>
      <c r="H50" s="18"/>
      <c r="I50" s="18"/>
      <c r="J50" s="18"/>
      <c r="K50" s="18"/>
      <c r="L50" s="18">
        <f>L47+L38</f>
        <v>272500000</v>
      </c>
      <c r="M50" s="18"/>
      <c r="N50" s="18"/>
      <c r="O50" s="18"/>
      <c r="P50" s="18">
        <f>+F50+I50+L50</f>
        <v>272500000</v>
      </c>
      <c r="Q50" s="18"/>
      <c r="R50" s="18"/>
      <c r="S50" s="18"/>
      <c r="T50" s="19"/>
    </row>
    <row r="51" spans="1:20" ht="30" customHeight="1" x14ac:dyDescent="0.2">
      <c r="A51" s="20"/>
      <c r="B51" s="54"/>
      <c r="C51" s="55"/>
      <c r="D51" s="23" t="s">
        <v>15</v>
      </c>
      <c r="E51" s="23"/>
      <c r="F51" s="24"/>
      <c r="G51" s="24"/>
      <c r="H51" s="24"/>
      <c r="I51" s="24"/>
      <c r="J51" s="24"/>
      <c r="K51" s="24"/>
      <c r="L51" s="24">
        <f>L48+L39</f>
        <v>229120470</v>
      </c>
      <c r="M51" s="24"/>
      <c r="N51" s="24"/>
      <c r="O51" s="24"/>
      <c r="P51" s="24">
        <f>+F51+I51+L51</f>
        <v>229120470</v>
      </c>
      <c r="Q51" s="24"/>
      <c r="R51" s="24"/>
      <c r="S51" s="24"/>
      <c r="T51" s="25"/>
    </row>
    <row r="52" spans="1:20" ht="30" customHeight="1" x14ac:dyDescent="0.2">
      <c r="A52" s="20"/>
      <c r="B52" s="54"/>
      <c r="C52" s="55"/>
      <c r="D52" s="39" t="s">
        <v>16</v>
      </c>
      <c r="E52" s="39"/>
      <c r="F52" s="40">
        <f>+F51-F50</f>
        <v>0</v>
      </c>
      <c r="G52" s="40"/>
      <c r="H52" s="40"/>
      <c r="I52" s="40">
        <f>+I51-I50</f>
        <v>0</v>
      </c>
      <c r="J52" s="40"/>
      <c r="K52" s="40"/>
      <c r="L52" s="40">
        <f>+L51-L50</f>
        <v>-43379530</v>
      </c>
      <c r="M52" s="40"/>
      <c r="N52" s="40"/>
      <c r="O52" s="40"/>
      <c r="P52" s="40">
        <f>+P51-P50</f>
        <v>-43379530</v>
      </c>
      <c r="Q52" s="40"/>
      <c r="R52" s="40"/>
      <c r="S52" s="40"/>
      <c r="T52" s="41"/>
    </row>
    <row r="53" spans="1:20" ht="30" customHeight="1" x14ac:dyDescent="0.2">
      <c r="A53" s="14" t="s">
        <v>48</v>
      </c>
      <c r="B53" s="42" t="s">
        <v>48</v>
      </c>
      <c r="C53" s="97" t="s">
        <v>48</v>
      </c>
      <c r="D53" s="17" t="s">
        <v>14</v>
      </c>
      <c r="E53" s="17"/>
      <c r="F53" s="18"/>
      <c r="G53" s="18"/>
      <c r="H53" s="18"/>
      <c r="I53" s="18"/>
      <c r="J53" s="18"/>
      <c r="K53" s="18"/>
      <c r="L53" s="18">
        <v>0</v>
      </c>
      <c r="M53" s="18"/>
      <c r="N53" s="18"/>
      <c r="O53" s="18"/>
      <c r="P53" s="18">
        <f>+F53+I53+L53</f>
        <v>0</v>
      </c>
      <c r="Q53" s="18"/>
      <c r="R53" s="18"/>
      <c r="S53" s="18"/>
      <c r="T53" s="19"/>
    </row>
    <row r="54" spans="1:20" ht="30" customHeight="1" x14ac:dyDescent="0.2">
      <c r="A54" s="20"/>
      <c r="B54" s="44"/>
      <c r="C54" s="97"/>
      <c r="D54" s="23" t="s">
        <v>15</v>
      </c>
      <c r="E54" s="23"/>
      <c r="F54" s="24"/>
      <c r="G54" s="24"/>
      <c r="H54" s="24"/>
      <c r="I54" s="24"/>
      <c r="J54" s="24"/>
      <c r="K54" s="24"/>
      <c r="L54" s="24">
        <v>0</v>
      </c>
      <c r="M54" s="24"/>
      <c r="N54" s="24"/>
      <c r="O54" s="24"/>
      <c r="P54" s="24">
        <f>+F54+I54+L54</f>
        <v>0</v>
      </c>
      <c r="Q54" s="24"/>
      <c r="R54" s="24"/>
      <c r="S54" s="24"/>
      <c r="T54" s="25"/>
    </row>
    <row r="55" spans="1:20" ht="30" customHeight="1" thickBot="1" x14ac:dyDescent="0.25">
      <c r="A55" s="98"/>
      <c r="B55" s="99"/>
      <c r="C55" s="100"/>
      <c r="D55" s="70" t="s">
        <v>16</v>
      </c>
      <c r="E55" s="70"/>
      <c r="F55" s="71">
        <f>+F54-F53</f>
        <v>0</v>
      </c>
      <c r="G55" s="71"/>
      <c r="H55" s="71"/>
      <c r="I55" s="71">
        <f>+I54-I53</f>
        <v>0</v>
      </c>
      <c r="J55" s="71"/>
      <c r="K55" s="71"/>
      <c r="L55" s="71">
        <f>+L54-L53</f>
        <v>0</v>
      </c>
      <c r="M55" s="71"/>
      <c r="N55" s="71"/>
      <c r="O55" s="71"/>
      <c r="P55" s="71">
        <f>+P54-P53</f>
        <v>0</v>
      </c>
      <c r="Q55" s="71"/>
      <c r="R55" s="71"/>
      <c r="S55" s="71"/>
      <c r="T55" s="72"/>
    </row>
    <row r="56" spans="1:20" ht="30" customHeight="1" thickBot="1" x14ac:dyDescent="0.25">
      <c r="A56" s="101"/>
      <c r="B56" s="101"/>
      <c r="C56" s="101"/>
      <c r="D56" s="102"/>
      <c r="E56" s="102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</row>
    <row r="57" spans="1:20" ht="30" customHeight="1" x14ac:dyDescent="0.2">
      <c r="A57" s="14" t="s">
        <v>49</v>
      </c>
      <c r="B57" s="42" t="s">
        <v>49</v>
      </c>
      <c r="C57" s="97" t="s">
        <v>49</v>
      </c>
      <c r="D57" s="17" t="s">
        <v>14</v>
      </c>
      <c r="E57" s="17"/>
      <c r="F57" s="18"/>
      <c r="G57" s="18"/>
      <c r="H57" s="18"/>
      <c r="I57" s="18"/>
      <c r="J57" s="18"/>
      <c r="K57" s="18"/>
      <c r="L57" s="18">
        <v>95091</v>
      </c>
      <c r="M57" s="18"/>
      <c r="N57" s="18"/>
      <c r="O57" s="18"/>
      <c r="P57" s="18">
        <f>+F57+I57+L57</f>
        <v>95091</v>
      </c>
      <c r="Q57" s="18"/>
      <c r="R57" s="18"/>
      <c r="S57" s="18"/>
      <c r="T57" s="19"/>
    </row>
    <row r="58" spans="1:20" ht="30" customHeight="1" x14ac:dyDescent="0.2">
      <c r="A58" s="20"/>
      <c r="B58" s="44"/>
      <c r="C58" s="97"/>
      <c r="D58" s="23" t="s">
        <v>15</v>
      </c>
      <c r="E58" s="23"/>
      <c r="F58" s="24"/>
      <c r="G58" s="24"/>
      <c r="H58" s="24"/>
      <c r="I58" s="24"/>
      <c r="J58" s="24"/>
      <c r="K58" s="24"/>
      <c r="L58" s="24">
        <v>0</v>
      </c>
      <c r="M58" s="24"/>
      <c r="N58" s="24"/>
      <c r="O58" s="24"/>
      <c r="P58" s="24">
        <f>+F58+I58+L58</f>
        <v>0</v>
      </c>
      <c r="Q58" s="24"/>
      <c r="R58" s="24"/>
      <c r="S58" s="24"/>
      <c r="T58" s="25"/>
    </row>
    <row r="59" spans="1:20" ht="30" customHeight="1" thickBot="1" x14ac:dyDescent="0.25">
      <c r="A59" s="98"/>
      <c r="B59" s="99"/>
      <c r="C59" s="100"/>
      <c r="D59" s="70" t="s">
        <v>16</v>
      </c>
      <c r="E59" s="70"/>
      <c r="F59" s="71">
        <f>+F58-F57</f>
        <v>0</v>
      </c>
      <c r="G59" s="71"/>
      <c r="H59" s="71"/>
      <c r="I59" s="71">
        <f>+I58-I57</f>
        <v>0</v>
      </c>
      <c r="J59" s="71"/>
      <c r="K59" s="71"/>
      <c r="L59" s="71">
        <f>+L58-L57</f>
        <v>-95091</v>
      </c>
      <c r="M59" s="71"/>
      <c r="N59" s="71"/>
      <c r="O59" s="71"/>
      <c r="P59" s="71">
        <f>+P58-P57</f>
        <v>-95091</v>
      </c>
      <c r="Q59" s="71"/>
      <c r="R59" s="71"/>
      <c r="S59" s="71"/>
      <c r="T59" s="72"/>
    </row>
    <row r="60" spans="1:20" ht="30" customHeight="1" x14ac:dyDescent="0.2">
      <c r="A60" s="109" t="s">
        <v>18</v>
      </c>
      <c r="B60" s="110"/>
      <c r="C60" s="111"/>
      <c r="D60" s="6" t="s">
        <v>14</v>
      </c>
      <c r="E60" s="6"/>
      <c r="F60" s="107"/>
      <c r="G60" s="107"/>
      <c r="H60" s="107"/>
      <c r="I60" s="107"/>
      <c r="J60" s="107"/>
      <c r="K60" s="107"/>
      <c r="L60" s="107">
        <f>L57+L53+L50+L19</f>
        <v>656595091</v>
      </c>
      <c r="M60" s="107"/>
      <c r="N60" s="107"/>
      <c r="O60" s="107"/>
      <c r="P60" s="107">
        <f>+F60+I60+L60</f>
        <v>656595091</v>
      </c>
      <c r="Q60" s="107"/>
      <c r="R60" s="107"/>
      <c r="S60" s="107"/>
      <c r="T60" s="108"/>
    </row>
    <row r="61" spans="1:20" ht="30" customHeight="1" x14ac:dyDescent="0.2">
      <c r="A61" s="79"/>
      <c r="B61" s="112"/>
      <c r="C61" s="55"/>
      <c r="D61" s="23" t="s">
        <v>15</v>
      </c>
      <c r="E61" s="23"/>
      <c r="F61" s="24"/>
      <c r="G61" s="24"/>
      <c r="H61" s="24"/>
      <c r="I61" s="24"/>
      <c r="J61" s="24"/>
      <c r="K61" s="24"/>
      <c r="L61" s="24">
        <f>L58+L54+L51+L20</f>
        <v>620550720</v>
      </c>
      <c r="M61" s="24"/>
      <c r="N61" s="24"/>
      <c r="O61" s="24"/>
      <c r="P61" s="24">
        <f>+F61+I61+L61</f>
        <v>620550720</v>
      </c>
      <c r="Q61" s="24"/>
      <c r="R61" s="24"/>
      <c r="S61" s="24"/>
      <c r="T61" s="25"/>
    </row>
    <row r="62" spans="1:20" ht="30" customHeight="1" thickBot="1" x14ac:dyDescent="0.25">
      <c r="A62" s="113"/>
      <c r="B62" s="114"/>
      <c r="C62" s="115"/>
      <c r="D62" s="70" t="s">
        <v>16</v>
      </c>
      <c r="E62" s="70"/>
      <c r="F62" s="71">
        <v>0</v>
      </c>
      <c r="G62" s="71"/>
      <c r="H62" s="71"/>
      <c r="I62" s="71">
        <v>0</v>
      </c>
      <c r="J62" s="71"/>
      <c r="K62" s="71"/>
      <c r="L62" s="71">
        <f>+L61-L60</f>
        <v>-36044371</v>
      </c>
      <c r="M62" s="71"/>
      <c r="N62" s="71"/>
      <c r="O62" s="71"/>
      <c r="P62" s="71">
        <f>+P61-P60</f>
        <v>-36044371</v>
      </c>
      <c r="Q62" s="71"/>
      <c r="R62" s="71"/>
      <c r="S62" s="71"/>
      <c r="T62" s="72"/>
    </row>
    <row r="63" spans="1:20" ht="24.95" customHeight="1" x14ac:dyDescent="0.2">
      <c r="A63" s="73" t="s">
        <v>28</v>
      </c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</row>
    <row r="64" spans="1:20" ht="24.95" customHeight="1" x14ac:dyDescent="0.2"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</row>
    <row r="65" spans="6:20" ht="24.95" customHeight="1" x14ac:dyDescent="0.2"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</row>
    <row r="66" spans="6:20" ht="24.95" customHeight="1" x14ac:dyDescent="0.2"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</row>
    <row r="67" spans="6:20" ht="24.95" customHeight="1" x14ac:dyDescent="0.2"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</row>
    <row r="68" spans="6:20" ht="24.95" customHeight="1" x14ac:dyDescent="0.2"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</row>
    <row r="69" spans="6:20" ht="24.95" customHeight="1" x14ac:dyDescent="0.2"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</row>
    <row r="70" spans="6:20" ht="24.95" customHeight="1" x14ac:dyDescent="0.2"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</row>
    <row r="71" spans="6:20" ht="24.95" customHeight="1" x14ac:dyDescent="0.2"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</row>
    <row r="72" spans="6:20" ht="20.100000000000001" customHeight="1" x14ac:dyDescent="0.2"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</row>
    <row r="73" spans="6:20" ht="20.100000000000001" customHeight="1" x14ac:dyDescent="0.2"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</row>
    <row r="74" spans="6:20" ht="20.100000000000001" customHeight="1" x14ac:dyDescent="0.2"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</row>
    <row r="75" spans="6:20" ht="20.100000000000001" customHeight="1" x14ac:dyDescent="0.2"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</row>
    <row r="76" spans="6:20" ht="20.100000000000001" customHeight="1" x14ac:dyDescent="0.2"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</row>
    <row r="77" spans="6:20" ht="20.100000000000001" customHeight="1" x14ac:dyDescent="0.2"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</row>
    <row r="78" spans="6:20" ht="20.100000000000001" customHeight="1" x14ac:dyDescent="0.2"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</row>
    <row r="79" spans="6:20" ht="20.100000000000001" customHeight="1" x14ac:dyDescent="0.2"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</row>
    <row r="80" spans="6:20" ht="20.100000000000001" customHeight="1" x14ac:dyDescent="0.2"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</row>
    <row r="81" spans="6:20" ht="20.100000000000001" customHeight="1" x14ac:dyDescent="0.2"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</row>
    <row r="82" spans="6:20" ht="20.100000000000001" customHeight="1" x14ac:dyDescent="0.2"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</row>
    <row r="83" spans="6:20" ht="20.100000000000001" customHeight="1" x14ac:dyDescent="0.2"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</row>
    <row r="84" spans="6:20" ht="20.100000000000001" customHeight="1" x14ac:dyDescent="0.2"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</row>
  </sheetData>
  <mergeCells count="307">
    <mergeCell ref="A63:T63"/>
    <mergeCell ref="P61:T61"/>
    <mergeCell ref="D62:E62"/>
    <mergeCell ref="F62:H62"/>
    <mergeCell ref="I62:K62"/>
    <mergeCell ref="L62:O62"/>
    <mergeCell ref="P62:T62"/>
    <mergeCell ref="A60:C62"/>
    <mergeCell ref="D60:E60"/>
    <mergeCell ref="F60:H60"/>
    <mergeCell ref="I60:K60"/>
    <mergeCell ref="L60:O60"/>
    <mergeCell ref="P60:T60"/>
    <mergeCell ref="D61:E61"/>
    <mergeCell ref="F61:H61"/>
    <mergeCell ref="I61:K61"/>
    <mergeCell ref="L61:O61"/>
    <mergeCell ref="D58:E58"/>
    <mergeCell ref="F58:H58"/>
    <mergeCell ref="I58:K58"/>
    <mergeCell ref="L58:O58"/>
    <mergeCell ref="P58:T58"/>
    <mergeCell ref="D59:E59"/>
    <mergeCell ref="F59:H59"/>
    <mergeCell ref="I59:K59"/>
    <mergeCell ref="L59:O59"/>
    <mergeCell ref="P59:T59"/>
    <mergeCell ref="L55:O55"/>
    <mergeCell ref="P55:T55"/>
    <mergeCell ref="A57:A59"/>
    <mergeCell ref="B57:B59"/>
    <mergeCell ref="C57:C59"/>
    <mergeCell ref="D57:E57"/>
    <mergeCell ref="F57:H57"/>
    <mergeCell ref="I57:K57"/>
    <mergeCell ref="L57:O57"/>
    <mergeCell ref="P57:T57"/>
    <mergeCell ref="L53:O53"/>
    <mergeCell ref="P53:T53"/>
    <mergeCell ref="D54:E54"/>
    <mergeCell ref="F54:H54"/>
    <mergeCell ref="I54:K54"/>
    <mergeCell ref="L54:O54"/>
    <mergeCell ref="P54:T54"/>
    <mergeCell ref="A53:A55"/>
    <mergeCell ref="B53:B55"/>
    <mergeCell ref="C53:C55"/>
    <mergeCell ref="D53:E53"/>
    <mergeCell ref="F53:H53"/>
    <mergeCell ref="I53:K53"/>
    <mergeCell ref="D55:E55"/>
    <mergeCell ref="F55:H55"/>
    <mergeCell ref="I55:K55"/>
    <mergeCell ref="P51:T51"/>
    <mergeCell ref="D52:E52"/>
    <mergeCell ref="F52:H52"/>
    <mergeCell ref="I52:K52"/>
    <mergeCell ref="L52:O52"/>
    <mergeCell ref="P52:T52"/>
    <mergeCell ref="B50:C52"/>
    <mergeCell ref="D50:E50"/>
    <mergeCell ref="F50:H50"/>
    <mergeCell ref="I50:K50"/>
    <mergeCell ref="L50:O50"/>
    <mergeCell ref="P50:T50"/>
    <mergeCell ref="D51:E51"/>
    <mergeCell ref="F51:H51"/>
    <mergeCell ref="I51:K51"/>
    <mergeCell ref="L51:O51"/>
    <mergeCell ref="P48:T48"/>
    <mergeCell ref="D49:E49"/>
    <mergeCell ref="F49:H49"/>
    <mergeCell ref="I49:K49"/>
    <mergeCell ref="L49:O49"/>
    <mergeCell ref="P49:T49"/>
    <mergeCell ref="C47:C49"/>
    <mergeCell ref="D47:E47"/>
    <mergeCell ref="F47:H47"/>
    <mergeCell ref="I47:K47"/>
    <mergeCell ref="L47:O47"/>
    <mergeCell ref="P47:T47"/>
    <mergeCell ref="D48:E48"/>
    <mergeCell ref="F48:H48"/>
    <mergeCell ref="I48:K48"/>
    <mergeCell ref="L48:O48"/>
    <mergeCell ref="L45:O45"/>
    <mergeCell ref="P45:T45"/>
    <mergeCell ref="D46:E46"/>
    <mergeCell ref="F46:H46"/>
    <mergeCell ref="I46:K46"/>
    <mergeCell ref="L46:O46"/>
    <mergeCell ref="P46:T46"/>
    <mergeCell ref="P43:T43"/>
    <mergeCell ref="C44:C46"/>
    <mergeCell ref="D44:E44"/>
    <mergeCell ref="F44:H44"/>
    <mergeCell ref="I44:K44"/>
    <mergeCell ref="L44:O44"/>
    <mergeCell ref="P44:T44"/>
    <mergeCell ref="D45:E45"/>
    <mergeCell ref="F45:H45"/>
    <mergeCell ref="I45:K45"/>
    <mergeCell ref="P41:T41"/>
    <mergeCell ref="D42:E42"/>
    <mergeCell ref="F42:H42"/>
    <mergeCell ref="I42:K42"/>
    <mergeCell ref="L42:O42"/>
    <mergeCell ref="P42:T42"/>
    <mergeCell ref="B41:B49"/>
    <mergeCell ref="C41:C43"/>
    <mergeCell ref="D41:E41"/>
    <mergeCell ref="F41:H41"/>
    <mergeCell ref="I41:K41"/>
    <mergeCell ref="L41:O41"/>
    <mergeCell ref="D43:E43"/>
    <mergeCell ref="F43:H43"/>
    <mergeCell ref="I43:K43"/>
    <mergeCell ref="L43:O43"/>
    <mergeCell ref="P39:T39"/>
    <mergeCell ref="D40:E40"/>
    <mergeCell ref="F40:H40"/>
    <mergeCell ref="I40:K40"/>
    <mergeCell ref="L40:O40"/>
    <mergeCell ref="P40:T40"/>
    <mergeCell ref="C38:C40"/>
    <mergeCell ref="D38:E38"/>
    <mergeCell ref="F38:H38"/>
    <mergeCell ref="I38:K38"/>
    <mergeCell ref="L38:O38"/>
    <mergeCell ref="P38:T38"/>
    <mergeCell ref="D39:E39"/>
    <mergeCell ref="F39:H39"/>
    <mergeCell ref="I39:K39"/>
    <mergeCell ref="L39:O39"/>
    <mergeCell ref="P36:T36"/>
    <mergeCell ref="D37:E37"/>
    <mergeCell ref="F37:H37"/>
    <mergeCell ref="I37:K37"/>
    <mergeCell ref="L37:O37"/>
    <mergeCell ref="P37:T37"/>
    <mergeCell ref="C35:C37"/>
    <mergeCell ref="D35:E35"/>
    <mergeCell ref="F35:H35"/>
    <mergeCell ref="I35:K35"/>
    <mergeCell ref="L35:O35"/>
    <mergeCell ref="P35:T35"/>
    <mergeCell ref="D36:E36"/>
    <mergeCell ref="F36:H36"/>
    <mergeCell ref="I36:K36"/>
    <mergeCell ref="L36:O36"/>
    <mergeCell ref="L33:O33"/>
    <mergeCell ref="P33:T33"/>
    <mergeCell ref="D34:E34"/>
    <mergeCell ref="F34:H34"/>
    <mergeCell ref="I34:K34"/>
    <mergeCell ref="L34:O34"/>
    <mergeCell ref="P34:T34"/>
    <mergeCell ref="L31:O31"/>
    <mergeCell ref="P31:T31"/>
    <mergeCell ref="C32:C34"/>
    <mergeCell ref="D32:E32"/>
    <mergeCell ref="F32:H32"/>
    <mergeCell ref="I32:K32"/>
    <mergeCell ref="L32:O32"/>
    <mergeCell ref="P32:T32"/>
    <mergeCell ref="D33:E33"/>
    <mergeCell ref="F33:H33"/>
    <mergeCell ref="L29:O29"/>
    <mergeCell ref="P29:T29"/>
    <mergeCell ref="D30:E30"/>
    <mergeCell ref="F30:H30"/>
    <mergeCell ref="I30:K30"/>
    <mergeCell ref="L30:O30"/>
    <mergeCell ref="P30:T30"/>
    <mergeCell ref="A29:A52"/>
    <mergeCell ref="B29:B40"/>
    <mergeCell ref="C29:C31"/>
    <mergeCell ref="D29:E29"/>
    <mergeCell ref="F29:H29"/>
    <mergeCell ref="I29:K29"/>
    <mergeCell ref="D31:E31"/>
    <mergeCell ref="F31:H31"/>
    <mergeCell ref="I31:K31"/>
    <mergeCell ref="I33:K33"/>
    <mergeCell ref="L26:O26"/>
    <mergeCell ref="P26:T26"/>
    <mergeCell ref="D27:E27"/>
    <mergeCell ref="F27:H27"/>
    <mergeCell ref="I27:K27"/>
    <mergeCell ref="L27:O27"/>
    <mergeCell ref="P27:T27"/>
    <mergeCell ref="L24:O24"/>
    <mergeCell ref="P24:T24"/>
    <mergeCell ref="C25:C27"/>
    <mergeCell ref="D25:E25"/>
    <mergeCell ref="F25:H25"/>
    <mergeCell ref="I25:K25"/>
    <mergeCell ref="L25:O25"/>
    <mergeCell ref="P25:T25"/>
    <mergeCell ref="D26:E26"/>
    <mergeCell ref="F26:H26"/>
    <mergeCell ref="L22:O22"/>
    <mergeCell ref="P22:T22"/>
    <mergeCell ref="D23:E23"/>
    <mergeCell ref="F23:H23"/>
    <mergeCell ref="I23:K23"/>
    <mergeCell ref="L23:O23"/>
    <mergeCell ref="P23:T23"/>
    <mergeCell ref="A22:A27"/>
    <mergeCell ref="B22:B27"/>
    <mergeCell ref="C22:C24"/>
    <mergeCell ref="D22:E22"/>
    <mergeCell ref="F22:H22"/>
    <mergeCell ref="I22:K22"/>
    <mergeCell ref="D24:E24"/>
    <mergeCell ref="F24:H24"/>
    <mergeCell ref="I24:K24"/>
    <mergeCell ref="I26:K26"/>
    <mergeCell ref="P20:T20"/>
    <mergeCell ref="D21:E21"/>
    <mergeCell ref="F21:H21"/>
    <mergeCell ref="I21:K21"/>
    <mergeCell ref="L21:O21"/>
    <mergeCell ref="P21:T21"/>
    <mergeCell ref="B19:C21"/>
    <mergeCell ref="D19:E19"/>
    <mergeCell ref="F19:H19"/>
    <mergeCell ref="I19:K19"/>
    <mergeCell ref="L19:O19"/>
    <mergeCell ref="P19:T19"/>
    <mergeCell ref="D20:E20"/>
    <mergeCell ref="F20:H20"/>
    <mergeCell ref="I20:K20"/>
    <mergeCell ref="L20:O20"/>
    <mergeCell ref="P17:T17"/>
    <mergeCell ref="D18:E18"/>
    <mergeCell ref="F18:H18"/>
    <mergeCell ref="I18:K18"/>
    <mergeCell ref="L18:O18"/>
    <mergeCell ref="P18:T18"/>
    <mergeCell ref="C16:C18"/>
    <mergeCell ref="D16:E16"/>
    <mergeCell ref="F16:H16"/>
    <mergeCell ref="I16:K16"/>
    <mergeCell ref="L16:O16"/>
    <mergeCell ref="P16:T16"/>
    <mergeCell ref="D17:E17"/>
    <mergeCell ref="F17:H17"/>
    <mergeCell ref="I17:K17"/>
    <mergeCell ref="L17:O17"/>
    <mergeCell ref="P14:T14"/>
    <mergeCell ref="D15:E15"/>
    <mergeCell ref="F15:H15"/>
    <mergeCell ref="I15:K15"/>
    <mergeCell ref="L15:O15"/>
    <mergeCell ref="P15:T15"/>
    <mergeCell ref="C13:C15"/>
    <mergeCell ref="D13:E13"/>
    <mergeCell ref="F13:H13"/>
    <mergeCell ref="I13:K13"/>
    <mergeCell ref="L13:O13"/>
    <mergeCell ref="P13:T13"/>
    <mergeCell ref="D14:E14"/>
    <mergeCell ref="F14:H14"/>
    <mergeCell ref="I14:K14"/>
    <mergeCell ref="L14:O14"/>
    <mergeCell ref="L11:O11"/>
    <mergeCell ref="P11:T11"/>
    <mergeCell ref="D12:E12"/>
    <mergeCell ref="F12:H12"/>
    <mergeCell ref="I12:K12"/>
    <mergeCell ref="L12:O12"/>
    <mergeCell ref="P12:T12"/>
    <mergeCell ref="L9:O9"/>
    <mergeCell ref="P9:T9"/>
    <mergeCell ref="C10:C12"/>
    <mergeCell ref="D10:E10"/>
    <mergeCell ref="F10:H10"/>
    <mergeCell ref="I10:K10"/>
    <mergeCell ref="L10:O10"/>
    <mergeCell ref="P10:T10"/>
    <mergeCell ref="D11:E11"/>
    <mergeCell ref="F11:H11"/>
    <mergeCell ref="L7:O7"/>
    <mergeCell ref="P7:T7"/>
    <mergeCell ref="D8:E8"/>
    <mergeCell ref="F8:H8"/>
    <mergeCell ref="I8:K8"/>
    <mergeCell ref="L8:O8"/>
    <mergeCell ref="P8:T8"/>
    <mergeCell ref="A7:A21"/>
    <mergeCell ref="B7:B18"/>
    <mergeCell ref="C7:C9"/>
    <mergeCell ref="D7:E7"/>
    <mergeCell ref="F7:H7"/>
    <mergeCell ref="I7:K7"/>
    <mergeCell ref="D9:E9"/>
    <mergeCell ref="F9:H9"/>
    <mergeCell ref="I9:K9"/>
    <mergeCell ref="I11:K11"/>
    <mergeCell ref="A3:T3"/>
    <mergeCell ref="A5:C5"/>
    <mergeCell ref="D5:E6"/>
    <mergeCell ref="F5:H6"/>
    <mergeCell ref="I5:K6"/>
    <mergeCell ref="L5:O6"/>
    <mergeCell ref="P5:T6"/>
  </mergeCells>
  <phoneticPr fontId="2" type="noConversion"/>
  <pageMargins left="0.70866141732283472" right="0.70866141732283472" top="0.78740157480314965" bottom="0.59055118110236227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세입결산서(법인용)</vt:lpstr>
      <vt:lpstr>세출결산서(법인용)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한진환</dc:creator>
  <cp:lastModifiedBy>한진환</cp:lastModifiedBy>
  <dcterms:created xsi:type="dcterms:W3CDTF">2026-03-26T06:46:36Z</dcterms:created>
  <dcterms:modified xsi:type="dcterms:W3CDTF">2026-03-26T06:47:29Z</dcterms:modified>
</cp:coreProperties>
</file>